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4695" activeTab="0"/>
  </bookViews>
  <sheets>
    <sheet name="Sheet 1" sheetId="1" r:id="rId1"/>
  </sheets>
  <definedNames>
    <definedName name="_xlnm.Print_Area" localSheetId="0">'Sheet 1'!$A$1:$H$57</definedName>
  </definedNames>
  <calcPr fullCalcOnLoad="1"/>
</workbook>
</file>

<file path=xl/sharedStrings.xml><?xml version="1.0" encoding="utf-8"?>
<sst xmlns="http://schemas.openxmlformats.org/spreadsheetml/2006/main" count="54" uniqueCount="41">
  <si>
    <t>Rural</t>
  </si>
  <si>
    <t>Service</t>
  </si>
  <si>
    <t>Total</t>
  </si>
  <si>
    <t>Urban</t>
  </si>
  <si>
    <t>Residential</t>
  </si>
  <si>
    <t>1st Block</t>
  </si>
  <si>
    <t>2nd Block</t>
  </si>
  <si>
    <t xml:space="preserve"> - Current Charges</t>
  </si>
  <si>
    <t xml:space="preserve"> - Proposed 2019</t>
  </si>
  <si>
    <t xml:space="preserve"> - Proposed 2020</t>
  </si>
  <si>
    <t xml:space="preserve"> - Proposed 2021</t>
  </si>
  <si>
    <t xml:space="preserve"> - Rural Service</t>
  </si>
  <si>
    <t xml:space="preserve"> - Urban Service</t>
  </si>
  <si>
    <t xml:space="preserve"> - Energy</t>
  </si>
  <si>
    <t xml:space="preserve"> - HST (Urban)</t>
  </si>
  <si>
    <t xml:space="preserve"> - HST (Rural)</t>
  </si>
  <si>
    <t xml:space="preserve"> - Rebate</t>
  </si>
  <si>
    <t>Total Rural</t>
  </si>
  <si>
    <t>Total Urban</t>
  </si>
  <si>
    <t>Urban &amp; Rural -2019</t>
  </si>
  <si>
    <t xml:space="preserve"> - Service</t>
  </si>
  <si>
    <t xml:space="preserve"> - HST</t>
  </si>
  <si>
    <t>Urban &amp; Rural-2020</t>
  </si>
  <si>
    <t>Urban &amp; Rural -2021</t>
  </si>
  <si>
    <t>Rate Changes</t>
  </si>
  <si>
    <t xml:space="preserve"> - 2019 vs 2018 (Rural)</t>
  </si>
  <si>
    <t xml:space="preserve"> - 2019 vs 2018 (Urban)</t>
  </si>
  <si>
    <t xml:space="preserve"> - 2020 vs 2019</t>
  </si>
  <si>
    <t xml:space="preserve"> - 2021 vs 2020</t>
  </si>
  <si>
    <t xml:space="preserve"> - 2021 vs 2018 (Rural)</t>
  </si>
  <si>
    <t xml:space="preserve"> - 2021 vs 2018 (urban)</t>
  </si>
  <si>
    <t>kWh</t>
  </si>
  <si>
    <t xml:space="preserve"> - 2020 vs 2018 (Rural)</t>
  </si>
  <si>
    <t xml:space="preserve"> - 2020 vs 2018 (urban)</t>
  </si>
  <si>
    <t>First Block in all years =</t>
  </si>
  <si>
    <t>Appendix MCI-3</t>
  </si>
  <si>
    <t>Energy Charges</t>
  </si>
  <si>
    <t xml:space="preserve"> Consumption (kWh/mo)</t>
  </si>
  <si>
    <t>Bill Calculations</t>
  </si>
  <si>
    <t>Estimated Impacts of MCI's Proposed Rate Adjustment to Second Block Charges</t>
  </si>
  <si>
    <t>Urban &amp; Rural-2018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</si>
</sst>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A1" sqref="A1:H57"/>
    </sheetView>
  </sheetViews>
  <sheetFormatPr defaultColWidth="9.140625" defaultRowHeight="15"/>
  <cols>
    <col min="1" max="1" width="23.140625" style="0" customWidth="1"/>
  </cols>
  <sheetData>
    <row r="1" s="1" customFormat="1" ht="15">
      <c r="A1" s="2" t="s">
        <v>35</v>
      </c>
    </row>
    <row r="2" spans="1:6" ht="15">
      <c r="A2" s="2" t="s">
        <v>39</v>
      </c>
      <c r="B2" s="1"/>
      <c r="C2" s="1"/>
      <c r="D2" s="1"/>
      <c r="E2" s="1"/>
      <c r="F2" s="1"/>
    </row>
    <row r="3" spans="1:6" ht="15">
      <c r="A3" s="2"/>
      <c r="B3" s="1"/>
      <c r="C3" s="1"/>
      <c r="D3" s="1"/>
      <c r="E3" s="1"/>
      <c r="F3" s="1"/>
    </row>
    <row r="4" spans="1:6" ht="15">
      <c r="A4" s="2"/>
      <c r="B4" s="1"/>
      <c r="C4" s="1"/>
      <c r="D4" s="1"/>
      <c r="E4" s="1"/>
      <c r="F4" s="1"/>
    </row>
    <row r="5" spans="1:6" ht="15">
      <c r="A5" s="1"/>
      <c r="B5" s="1"/>
      <c r="C5" s="1" t="s">
        <v>3</v>
      </c>
      <c r="D5" s="1" t="s">
        <v>0</v>
      </c>
      <c r="E5" s="8" t="s">
        <v>36</v>
      </c>
      <c r="F5" s="8"/>
    </row>
    <row r="6" spans="1:6" ht="15">
      <c r="A6" s="2" t="s">
        <v>4</v>
      </c>
      <c r="B6" s="1"/>
      <c r="C6" s="1" t="s">
        <v>1</v>
      </c>
      <c r="D6" s="1" t="s">
        <v>1</v>
      </c>
      <c r="E6" s="1" t="s">
        <v>5</v>
      </c>
      <c r="F6" s="1" t="s">
        <v>6</v>
      </c>
    </row>
    <row r="7" spans="1:6" ht="15">
      <c r="A7" s="1" t="s">
        <v>7</v>
      </c>
      <c r="B7" s="1"/>
      <c r="C7" s="1">
        <v>24.57</v>
      </c>
      <c r="D7" s="1">
        <v>26.92</v>
      </c>
      <c r="E7" s="1">
        <v>14.37</v>
      </c>
      <c r="F7" s="1">
        <v>11.42</v>
      </c>
    </row>
    <row r="8" spans="1:6" ht="15">
      <c r="A8" s="1" t="s">
        <v>8</v>
      </c>
      <c r="B8" s="1"/>
      <c r="C8" s="1">
        <v>24.57</v>
      </c>
      <c r="D8" s="1">
        <v>24.57</v>
      </c>
      <c r="E8" s="1">
        <v>14.56</v>
      </c>
      <c r="F8" s="6">
        <v>12.23</v>
      </c>
    </row>
    <row r="9" spans="1:6" ht="15">
      <c r="A9" s="1" t="s">
        <v>9</v>
      </c>
      <c r="B9" s="1"/>
      <c r="C9" s="1">
        <v>24.57</v>
      </c>
      <c r="D9" s="1">
        <v>24.57</v>
      </c>
      <c r="E9" s="1">
        <v>14.77</v>
      </c>
      <c r="F9" s="6">
        <v>13.01</v>
      </c>
    </row>
    <row r="10" spans="1:6" ht="15">
      <c r="A10" s="1" t="s">
        <v>10</v>
      </c>
      <c r="B10" s="1"/>
      <c r="C10" s="1">
        <v>24.57</v>
      </c>
      <c r="D10" s="1">
        <v>24.57</v>
      </c>
      <c r="E10" s="1">
        <v>14.98</v>
      </c>
      <c r="F10" s="6">
        <v>14.98</v>
      </c>
    </row>
    <row r="12" spans="3:7" s="1" customFormat="1" ht="15">
      <c r="C12" t="s">
        <v>34</v>
      </c>
      <c r="D12"/>
      <c r="E12"/>
      <c r="F12">
        <v>2000</v>
      </c>
      <c r="G12" t="s">
        <v>31</v>
      </c>
    </row>
    <row r="13" s="1" customFormat="1" ht="15"/>
    <row r="14" ht="15">
      <c r="A14" s="2" t="s">
        <v>38</v>
      </c>
    </row>
    <row r="15" ht="15">
      <c r="A15" s="3"/>
    </row>
    <row r="16" spans="1:8" ht="15">
      <c r="A16" s="1" t="s">
        <v>37</v>
      </c>
      <c r="C16">
        <v>1750</v>
      </c>
      <c r="D16">
        <v>2500</v>
      </c>
      <c r="E16">
        <v>3500</v>
      </c>
      <c r="F16">
        <v>4500</v>
      </c>
      <c r="G16">
        <v>7500</v>
      </c>
      <c r="H16">
        <v>12000</v>
      </c>
    </row>
    <row r="17" ht="15">
      <c r="A17" s="1"/>
    </row>
    <row r="18" ht="15">
      <c r="A18" s="6" t="s">
        <v>40</v>
      </c>
    </row>
    <row r="19" spans="1:8" ht="15">
      <c r="A19" s="6" t="s">
        <v>11</v>
      </c>
      <c r="C19" s="4">
        <f>+$D$7*12</f>
        <v>323.04</v>
      </c>
      <c r="D19" s="4">
        <f>+$D$7*12</f>
        <v>323.04</v>
      </c>
      <c r="E19" s="4">
        <f>+$D$7*12</f>
        <v>323.04</v>
      </c>
      <c r="F19" s="4">
        <f>+$D$7*12</f>
        <v>323.04</v>
      </c>
      <c r="G19" s="4">
        <f>+$D$7*12</f>
        <v>323.04</v>
      </c>
      <c r="H19" s="4">
        <f>+$D$7*12</f>
        <v>323.04</v>
      </c>
    </row>
    <row r="20" spans="1:8" ht="15">
      <c r="A20" s="1" t="s">
        <v>12</v>
      </c>
      <c r="C20" s="4">
        <f>+$C$7*12</f>
        <v>294.84000000000003</v>
      </c>
      <c r="D20" s="4">
        <f>+$C$7*12</f>
        <v>294.84000000000003</v>
      </c>
      <c r="E20" s="4">
        <f>+$C$7*12</f>
        <v>294.84000000000003</v>
      </c>
      <c r="F20" s="4">
        <f>+$C$7*12</f>
        <v>294.84000000000003</v>
      </c>
      <c r="G20" s="4">
        <f>+$C$7*12</f>
        <v>294.84000000000003</v>
      </c>
      <c r="H20" s="4">
        <f>+$C$7*12</f>
        <v>294.84000000000003</v>
      </c>
    </row>
    <row r="21" spans="1:8" ht="15">
      <c r="A21" s="1" t="s">
        <v>13</v>
      </c>
      <c r="C21" s="4">
        <f>+C16*E7*12/100</f>
        <v>3017.7</v>
      </c>
      <c r="D21" s="4">
        <f>+($F$12*$E$7+(D16-$F$12)*$F$7)*12/100</f>
        <v>4134</v>
      </c>
      <c r="E21" s="4">
        <f>+($F$12*$E$7+(E16-$F$12)*$F$7)*12/100</f>
        <v>5504.4</v>
      </c>
      <c r="F21" s="4">
        <f>+($F$12*$E$7+(F16-$F$12)*$F$7)*12/100</f>
        <v>6874.8</v>
      </c>
      <c r="G21" s="4">
        <f>+($F$12*$E$7+(G16-$F$12)*$F$7)*12/100</f>
        <v>10986</v>
      </c>
      <c r="H21" s="4">
        <f>+($F$12*$E$7+(H16-$F$12)*$F$7)*12/100</f>
        <v>17152.8</v>
      </c>
    </row>
    <row r="22" spans="1:8" ht="15">
      <c r="A22" s="1" t="s">
        <v>14</v>
      </c>
      <c r="C22" s="4">
        <f>+(C20+C21)*0.15</f>
        <v>496.881</v>
      </c>
      <c r="D22" s="4">
        <f>+(D20+D21)*0.15</f>
        <v>664.326</v>
      </c>
      <c r="E22" s="4">
        <f>+(E20+E21)*0.15</f>
        <v>869.886</v>
      </c>
      <c r="F22" s="4">
        <f>+(F20+F21)*0.15</f>
        <v>1075.446</v>
      </c>
      <c r="G22" s="4">
        <f>+(G20+G21)*0.15</f>
        <v>1692.126</v>
      </c>
      <c r="H22" s="4">
        <f>+(H20+H21)*0.15</f>
        <v>2617.1459999999997</v>
      </c>
    </row>
    <row r="23" spans="1:8" ht="15">
      <c r="A23" s="6" t="s">
        <v>15</v>
      </c>
      <c r="C23" s="4">
        <f>+(C19+C21)*0.15</f>
        <v>501.11099999999993</v>
      </c>
      <c r="D23" s="4">
        <f>+(D19+D21)*0.15</f>
        <v>668.5559999999999</v>
      </c>
      <c r="E23" s="4">
        <f>+(E19+E21)*0.15</f>
        <v>874.1159999999999</v>
      </c>
      <c r="F23" s="4">
        <f>+(F19+F21)*0.15</f>
        <v>1079.676</v>
      </c>
      <c r="G23" s="4">
        <f>+(G19+G21)*0.15</f>
        <v>1696.356</v>
      </c>
      <c r="H23" s="4">
        <f>+(H19+H21)*0.15</f>
        <v>2621.3759999999997</v>
      </c>
    </row>
    <row r="24" spans="1:8" ht="15">
      <c r="A24" s="7" t="s">
        <v>16</v>
      </c>
      <c r="C24" s="4">
        <f>+C21*0.1*-1*8/12</f>
        <v>-201.17999999999998</v>
      </c>
      <c r="D24" s="4">
        <f>+$F$12*$E$7*0.12*-0.1*0.666666666666667</f>
        <v>-229.9200000000001</v>
      </c>
      <c r="E24" s="4">
        <f>+$F$12*$E$7*0.12*-0.1*0.666666666666667</f>
        <v>-229.9200000000001</v>
      </c>
      <c r="F24" s="4">
        <f>+$F$12*$E$7*0.12*-0.1*0.666666666666667</f>
        <v>-229.9200000000001</v>
      </c>
      <c r="G24" s="4">
        <f>+$F$12*$E$7*0.12*-0.1*0.666666666666667</f>
        <v>-229.9200000000001</v>
      </c>
      <c r="H24" s="4">
        <f>+$F$12*$E$7*0.12*-0.1*0.666666666666667</f>
        <v>-229.9200000000001</v>
      </c>
    </row>
    <row r="25" spans="1:8" ht="15">
      <c r="A25" s="6" t="s">
        <v>17</v>
      </c>
      <c r="C25" s="4">
        <f>+C19+C21+C23+C24</f>
        <v>3640.671</v>
      </c>
      <c r="D25" s="4">
        <f>+D19+D21+D23+D24</f>
        <v>4895.6759999999995</v>
      </c>
      <c r="E25" s="4">
        <f>+E19+E21+E23+E24</f>
        <v>6471.6359999999995</v>
      </c>
      <c r="F25" s="4">
        <f>+F19+F21+F23+F24</f>
        <v>8047.596</v>
      </c>
      <c r="G25" s="4">
        <f>+G19+G21+G23+G24</f>
        <v>12775.476</v>
      </c>
      <c r="H25" s="4">
        <f>+H19+H21+H23+H24</f>
        <v>19867.296</v>
      </c>
    </row>
    <row r="26" spans="1:8" ht="15">
      <c r="A26" s="1" t="s">
        <v>18</v>
      </c>
      <c r="C26" s="4">
        <f>+C20+C21+C22+C24</f>
        <v>3608.241</v>
      </c>
      <c r="D26" s="4">
        <f>+D20+D21+D22+D24</f>
        <v>4863.246</v>
      </c>
      <c r="E26" s="4">
        <f>+E20+E21+E22+E24</f>
        <v>6439.206</v>
      </c>
      <c r="F26" s="4">
        <f>+F20+F21+F22+F24</f>
        <v>8015.165999999999</v>
      </c>
      <c r="G26" s="4">
        <f>+G20+G21+G22+G24</f>
        <v>12743.046</v>
      </c>
      <c r="H26" s="4">
        <f>+H20+H21+H22+H24</f>
        <v>19834.865999999998</v>
      </c>
    </row>
    <row r="27" ht="15">
      <c r="A27" s="1"/>
    </row>
    <row r="28" ht="15">
      <c r="A28" s="1" t="s">
        <v>19</v>
      </c>
    </row>
    <row r="29" spans="1:8" ht="15">
      <c r="A29" s="1" t="s">
        <v>20</v>
      </c>
      <c r="C29" s="4">
        <f>+$C$8*12</f>
        <v>294.84000000000003</v>
      </c>
      <c r="D29" s="4">
        <f>+$C$8*12</f>
        <v>294.84000000000003</v>
      </c>
      <c r="E29" s="4">
        <f>+$C$8*12</f>
        <v>294.84000000000003</v>
      </c>
      <c r="F29" s="4">
        <f>+$C$8*12</f>
        <v>294.84000000000003</v>
      </c>
      <c r="G29" s="4">
        <f>+$C$8*12</f>
        <v>294.84000000000003</v>
      </c>
      <c r="H29" s="4">
        <f>+$C$8*12</f>
        <v>294.84000000000003</v>
      </c>
    </row>
    <row r="30" spans="1:8" ht="15">
      <c r="A30" s="1" t="s">
        <v>13</v>
      </c>
      <c r="C30" s="4">
        <f>+C16*E8*12/100</f>
        <v>3057.6</v>
      </c>
      <c r="D30" s="4">
        <f>+($F$12*$E$8+(D16-$F$12)*$F$8)*12/100</f>
        <v>4228.2</v>
      </c>
      <c r="E30" s="4">
        <f>+($F$12*$E$8+(E16-$F$12)*$F$8)*12/100</f>
        <v>5695.8</v>
      </c>
      <c r="F30" s="4">
        <f>+($F$12*$E$8+(F16-$F$12)*$F$8)*12/100</f>
        <v>7163.4</v>
      </c>
      <c r="G30" s="4">
        <f>+($F$12*$E$8+(G16-$F$12)*$F$8)*12/100</f>
        <v>11566.2</v>
      </c>
      <c r="H30" s="4">
        <f>+($F$12*$E$8+(H16-$F$12)*$F$8)*12/100</f>
        <v>18170.4</v>
      </c>
    </row>
    <row r="31" spans="1:8" ht="15">
      <c r="A31" s="1" t="s">
        <v>21</v>
      </c>
      <c r="C31" s="4">
        <f>+(C29+C30)*0.15</f>
        <v>502.866</v>
      </c>
      <c r="D31" s="4">
        <f>+(D29+D30)*0.15</f>
        <v>678.456</v>
      </c>
      <c r="E31" s="4">
        <f>+(E29+E30)*0.15</f>
        <v>898.596</v>
      </c>
      <c r="F31" s="4">
        <f>+(F29+F30)*0.15</f>
        <v>1118.7359999999999</v>
      </c>
      <c r="G31" s="4">
        <f>+(G29+G30)*0.15</f>
        <v>1779.1560000000002</v>
      </c>
      <c r="H31" s="4">
        <f>+(H29+H30)*0.15</f>
        <v>2769.786</v>
      </c>
    </row>
    <row r="32" spans="1:8" ht="15">
      <c r="A32" s="7" t="s">
        <v>16</v>
      </c>
      <c r="C32" s="4">
        <f>+C30*-0.1</f>
        <v>-305.76</v>
      </c>
      <c r="D32" s="4">
        <f>+$F$12*$E$8*-0.1*12/100</f>
        <v>-349.44</v>
      </c>
      <c r="E32" s="4">
        <f>+$F$12*$E$8*-0.1*12/100</f>
        <v>-349.44</v>
      </c>
      <c r="F32" s="4">
        <f>+$F$12*$E$8*-0.1*12/100</f>
        <v>-349.44</v>
      </c>
      <c r="G32" s="4">
        <f>+$F$12*$E$8*-0.1*12/100</f>
        <v>-349.44</v>
      </c>
      <c r="H32" s="4">
        <f>+$F$12*$E$8*-0.1*12/100</f>
        <v>-349.44</v>
      </c>
    </row>
    <row r="33" spans="1:8" ht="15">
      <c r="A33" s="1" t="s">
        <v>2</v>
      </c>
      <c r="C33" s="4">
        <f>SUM(C29:C32)</f>
        <v>3549.5460000000003</v>
      </c>
      <c r="D33" s="4">
        <f>SUM(D29:D32)</f>
        <v>4852.0560000000005</v>
      </c>
      <c r="E33" s="4">
        <f>SUM(E29:E32)</f>
        <v>6539.796000000001</v>
      </c>
      <c r="F33" s="4">
        <f>SUM(F29:F32)</f>
        <v>8227.535999999998</v>
      </c>
      <c r="G33" s="4">
        <f>SUM(G29:G32)</f>
        <v>13290.756000000001</v>
      </c>
      <c r="H33" s="4">
        <f>SUM(H29:H32)</f>
        <v>20885.586000000003</v>
      </c>
    </row>
    <row r="34" ht="15">
      <c r="A34" s="1"/>
    </row>
    <row r="35" ht="15">
      <c r="A35" s="1" t="s">
        <v>22</v>
      </c>
    </row>
    <row r="36" spans="1:8" ht="15">
      <c r="A36" s="1" t="s">
        <v>20</v>
      </c>
      <c r="C36" s="4">
        <f aca="true" t="shared" si="0" ref="C36:H36">+$C$9*12</f>
        <v>294.84000000000003</v>
      </c>
      <c r="D36" s="4">
        <f t="shared" si="0"/>
        <v>294.84000000000003</v>
      </c>
      <c r="E36" s="4">
        <f t="shared" si="0"/>
        <v>294.84000000000003</v>
      </c>
      <c r="F36" s="4">
        <f t="shared" si="0"/>
        <v>294.84000000000003</v>
      </c>
      <c r="G36" s="4">
        <f t="shared" si="0"/>
        <v>294.84000000000003</v>
      </c>
      <c r="H36" s="4">
        <f t="shared" si="0"/>
        <v>294.84000000000003</v>
      </c>
    </row>
    <row r="37" spans="1:8" ht="15">
      <c r="A37" s="1" t="s">
        <v>13</v>
      </c>
      <c r="C37" s="4">
        <f>+C16*E9*12/100</f>
        <v>3101.7</v>
      </c>
      <c r="D37" s="4">
        <f>+($F$12*$E$9+(D16-$F$12)*$F$9)*12/100</f>
        <v>4325.4</v>
      </c>
      <c r="E37" s="4">
        <f>+($F$12*$E$9+(E16-$F$12)*$F$9)*12/100</f>
        <v>5886.6</v>
      </c>
      <c r="F37" s="4">
        <f>+($F$12*$E$9+(F16-$F$12)*$F$9)*12/100</f>
        <v>7447.8</v>
      </c>
      <c r="G37" s="4">
        <f>+($F$12*$E$9+(G16-$F$12)*$F$9)*12/100</f>
        <v>12131.4</v>
      </c>
      <c r="H37" s="4">
        <f>+($F$12*$E$9+(H16-$F$12)*$F$9)*12/100</f>
        <v>19156.8</v>
      </c>
    </row>
    <row r="38" spans="1:8" ht="15">
      <c r="A38" s="1" t="s">
        <v>21</v>
      </c>
      <c r="C38" s="4">
        <f>+(C36+C37)*0.15</f>
        <v>509.481</v>
      </c>
      <c r="D38" s="4">
        <f>+(D36+D37)*0.15</f>
        <v>693.036</v>
      </c>
      <c r="E38" s="4">
        <f>+(E36+E37)*0.15</f>
        <v>927.216</v>
      </c>
      <c r="F38" s="4">
        <f>+(F36+F37)*0.15</f>
        <v>1161.396</v>
      </c>
      <c r="G38" s="4">
        <f>+(G36+G37)*0.15</f>
        <v>1863.936</v>
      </c>
      <c r="H38" s="4">
        <f>+(H36+H37)*0.15</f>
        <v>2917.7459999999996</v>
      </c>
    </row>
    <row r="39" spans="1:8" ht="15">
      <c r="A39" s="7" t="s">
        <v>16</v>
      </c>
      <c r="C39" s="4">
        <f>+C37*-0.1</f>
        <v>-310.17</v>
      </c>
      <c r="D39" s="4">
        <f>+$F$12*$E$9*-0.1*12/100</f>
        <v>-354.48</v>
      </c>
      <c r="E39" s="4">
        <f>+$F$12*$E$9*-0.1*12/100</f>
        <v>-354.48</v>
      </c>
      <c r="F39" s="4">
        <f>+$F$12*$E$9*-0.1*12/100</f>
        <v>-354.48</v>
      </c>
      <c r="G39" s="4">
        <f>+$F$12*$E$9*-0.1*12/100</f>
        <v>-354.48</v>
      </c>
      <c r="H39" s="4">
        <f>+$F$12*$E$9*-0.1*12/100</f>
        <v>-354.48</v>
      </c>
    </row>
    <row r="40" spans="1:8" ht="15">
      <c r="A40" s="1" t="s">
        <v>2</v>
      </c>
      <c r="C40" s="4">
        <f>SUM(C36:C39)</f>
        <v>3595.8509999999997</v>
      </c>
      <c r="D40" s="4">
        <f>SUM(D36:D39)</f>
        <v>4958.796</v>
      </c>
      <c r="E40" s="4">
        <f>SUM(E36:E39)</f>
        <v>6754.176000000001</v>
      </c>
      <c r="F40" s="4">
        <f>SUM(F36:F39)</f>
        <v>8549.556</v>
      </c>
      <c r="G40" s="4">
        <f>SUM(G36:G39)</f>
        <v>13935.696</v>
      </c>
      <c r="H40" s="4">
        <f>SUM(H36:H39)</f>
        <v>22014.906</v>
      </c>
    </row>
    <row r="41" ht="15">
      <c r="A41" s="1"/>
    </row>
    <row r="42" ht="15">
      <c r="A42" s="1" t="s">
        <v>23</v>
      </c>
    </row>
    <row r="43" spans="1:8" ht="15">
      <c r="A43" s="1" t="s">
        <v>20</v>
      </c>
      <c r="C43">
        <f aca="true" t="shared" si="1" ref="C43:H43">+$C$10*12</f>
        <v>294.84000000000003</v>
      </c>
      <c r="D43" s="1">
        <f t="shared" si="1"/>
        <v>294.84000000000003</v>
      </c>
      <c r="E43" s="1">
        <f t="shared" si="1"/>
        <v>294.84000000000003</v>
      </c>
      <c r="F43" s="1">
        <f t="shared" si="1"/>
        <v>294.84000000000003</v>
      </c>
      <c r="G43" s="1">
        <f t="shared" si="1"/>
        <v>294.84000000000003</v>
      </c>
      <c r="H43" s="1">
        <f t="shared" si="1"/>
        <v>294.84000000000003</v>
      </c>
    </row>
    <row r="44" spans="1:8" ht="15">
      <c r="A44" s="1" t="s">
        <v>13</v>
      </c>
      <c r="C44">
        <f>+C16*E10*12/100</f>
        <v>3145.8</v>
      </c>
      <c r="D44">
        <f>+($F$12*$E$10+(D16-$F$12)*$F$10)*12/100</f>
        <v>4494</v>
      </c>
      <c r="E44" s="1">
        <f>+($F$12*$E$10+(E16-$F$12)*$F$10)*12/100</f>
        <v>6291.6</v>
      </c>
      <c r="F44" s="1">
        <f>+($F$12*$E$10+(F16-$F$12)*$F$10)*12/100</f>
        <v>8089.2</v>
      </c>
      <c r="G44" s="1">
        <f>+($F$12*$E$10+(G16-$F$12)*$F$10)*12/100</f>
        <v>13482</v>
      </c>
      <c r="H44" s="1">
        <f>+($F$12*$E$10+(H16-$F$12)*$F$10)*12/100</f>
        <v>21571.2</v>
      </c>
    </row>
    <row r="45" spans="1:8" ht="15">
      <c r="A45" s="1" t="s">
        <v>21</v>
      </c>
      <c r="C45">
        <f>+(C43+C44)*0.15</f>
        <v>516.096</v>
      </c>
      <c r="D45" s="1">
        <f>+(D43+D44)*0.15</f>
        <v>718.326</v>
      </c>
      <c r="E45" s="1">
        <f>+(E43+E44)*0.15</f>
        <v>987.966</v>
      </c>
      <c r="F45" s="1">
        <f>+(F43+F44)*0.15</f>
        <v>1257.6059999999998</v>
      </c>
      <c r="G45" s="1">
        <f>+(G43+G44)*0.15</f>
        <v>2066.526</v>
      </c>
      <c r="H45" s="1">
        <f>+(H43+H44)*0.15</f>
        <v>3279.906</v>
      </c>
    </row>
    <row r="46" spans="1:8" ht="15">
      <c r="A46" s="7" t="s">
        <v>16</v>
      </c>
      <c r="C46">
        <f>+C44*-0.1</f>
        <v>-314.58000000000004</v>
      </c>
      <c r="D46">
        <f>+$F$12*$E$10*-0.1*12/100</f>
        <v>-359.52</v>
      </c>
      <c r="E46" s="1">
        <f>+$F$12*$E$10*-0.1*12/100</f>
        <v>-359.52</v>
      </c>
      <c r="F46" s="1">
        <f>+$F$12*$E$10*-0.1*12/100</f>
        <v>-359.52</v>
      </c>
      <c r="G46" s="1">
        <f>+$F$12*$E$10*-0.1*12/100</f>
        <v>-359.52</v>
      </c>
      <c r="H46" s="1">
        <f>+$F$12*$E$10*-0.1*12/100</f>
        <v>-359.52</v>
      </c>
    </row>
    <row r="47" spans="1:8" ht="15">
      <c r="A47" s="1" t="s">
        <v>2</v>
      </c>
      <c r="C47">
        <f>SUM(C43:C46)</f>
        <v>3642.1560000000004</v>
      </c>
      <c r="D47" s="1">
        <f>SUM(D43:D46)</f>
        <v>5147.646000000001</v>
      </c>
      <c r="E47" s="1">
        <f>SUM(E43:E46)</f>
        <v>7214.886</v>
      </c>
      <c r="F47" s="1">
        <f>SUM(F43:F46)</f>
        <v>9282.125999999998</v>
      </c>
      <c r="G47" s="1">
        <f>SUM(G43:G46)</f>
        <v>15483.846</v>
      </c>
      <c r="H47" s="1">
        <f>SUM(H43:H46)</f>
        <v>24786.426</v>
      </c>
    </row>
    <row r="48" ht="15">
      <c r="A48" s="1"/>
    </row>
    <row r="49" ht="15">
      <c r="A49" s="1" t="s">
        <v>24</v>
      </c>
    </row>
    <row r="50" spans="1:8" ht="15">
      <c r="A50" s="6" t="s">
        <v>25</v>
      </c>
      <c r="C50" s="5">
        <f>+(C33-C25)/C25</f>
        <v>-0.025029726663024356</v>
      </c>
      <c r="D50" s="5">
        <f>+(D33-D25)/D25</f>
        <v>-0.00890990335144707</v>
      </c>
      <c r="E50" s="5">
        <f>+(E33-E25)/E25</f>
        <v>0.010532112745525502</v>
      </c>
      <c r="F50" s="5">
        <f>+(F33-F25)/F25</f>
        <v>0.02235947231943536</v>
      </c>
      <c r="G50" s="5">
        <f>+(G33-G25)/G25</f>
        <v>0.04033352651595922</v>
      </c>
      <c r="H50" s="5">
        <f>+(H33-H25)/H25</f>
        <v>0.05125458441853409</v>
      </c>
    </row>
    <row r="51" spans="1:8" ht="15">
      <c r="A51" s="1" t="s">
        <v>26</v>
      </c>
      <c r="C51" s="5">
        <f>+(C33-C26)/C26</f>
        <v>-0.01626692895513346</v>
      </c>
      <c r="D51" s="5">
        <f>+(D33-D26)/D26</f>
        <v>-0.0023009323402516752</v>
      </c>
      <c r="E51" s="5">
        <f>+(E33-E26)/E26</f>
        <v>0.015621491221122767</v>
      </c>
      <c r="F51" s="5">
        <f>+(F33-F26)/F26</f>
        <v>0.026496020169763046</v>
      </c>
      <c r="G51" s="5">
        <f>+(G33-G26)/G26</f>
        <v>0.042981089450669877</v>
      </c>
      <c r="H51" s="5">
        <f>+(H33-H26)/H26</f>
        <v>0.052973385350826414</v>
      </c>
    </row>
    <row r="52" spans="1:8" ht="15">
      <c r="A52" s="1" t="s">
        <v>27</v>
      </c>
      <c r="C52" s="5">
        <f>+(C40-C33)/C33</f>
        <v>0.013045330304213378</v>
      </c>
      <c r="D52" s="5">
        <f>+(D40-D33)/D33</f>
        <v>0.02199892169422607</v>
      </c>
      <c r="E52" s="5">
        <f>+(E40-E33)/E33</f>
        <v>0.032780839035346065</v>
      </c>
      <c r="F52" s="5">
        <f>+(F40-F33)/F33</f>
        <v>0.03913930002858721</v>
      </c>
      <c r="G52" s="5">
        <f>+(G40-G33)/G33</f>
        <v>0.04852545633972956</v>
      </c>
      <c r="H52" s="5">
        <f>+(H40-H33)/H33</f>
        <v>0.0540717411520077</v>
      </c>
    </row>
    <row r="53" spans="1:8" ht="15">
      <c r="A53" s="1" t="s">
        <v>28</v>
      </c>
      <c r="C53" s="5">
        <f>+(C47-C40)/C40</f>
        <v>0.012877341135659056</v>
      </c>
      <c r="D53" s="5">
        <f>+(D47-D40)/D40</f>
        <v>0.03808384131954619</v>
      </c>
      <c r="E53" s="5">
        <f>+(E47-E40)/E40</f>
        <v>0.06821113337881617</v>
      </c>
      <c r="F53" s="5">
        <f>+(F47-F40)/F40</f>
        <v>0.08568515136926384</v>
      </c>
      <c r="G53" s="5">
        <f>+(G47-G40)/G40</f>
        <v>0.1110924061489286</v>
      </c>
      <c r="H53" s="5">
        <f>+(H47-H40)/H40</f>
        <v>0.12589288366709359</v>
      </c>
    </row>
    <row r="54" spans="1:15" s="1" customFormat="1" ht="15">
      <c r="A54" s="6" t="s">
        <v>32</v>
      </c>
      <c r="C54" s="5">
        <f>+(C40-C25)/C25</f>
        <v>-0.012310917410554309</v>
      </c>
      <c r="D54" s="5">
        <f>+(D40-D25)/D25</f>
        <v>0.012893010076647393</v>
      </c>
      <c r="E54" s="5">
        <f>+(E40-E25)/E25</f>
        <v>0.043658203273484755</v>
      </c>
      <c r="F54" s="5">
        <f>+(F40-F25)/F25</f>
        <v>0.06237390644361384</v>
      </c>
      <c r="G54" s="5">
        <f>+(G40-G25)/G25</f>
        <v>0.09081618563566628</v>
      </c>
      <c r="H54" s="5">
        <f>+(H40-H25)/H25</f>
        <v>0.10809775019207449</v>
      </c>
      <c r="J54"/>
      <c r="K54"/>
      <c r="L54"/>
      <c r="M54"/>
      <c r="N54"/>
      <c r="O54"/>
    </row>
    <row r="55" spans="1:15" s="1" customFormat="1" ht="15">
      <c r="A55" s="1" t="s">
        <v>33</v>
      </c>
      <c r="C55" s="5">
        <f>+(C40-C26)/C26</f>
        <v>-0.0034338061121749705</v>
      </c>
      <c r="D55" s="5">
        <f>+(D40-D26)/D26</f>
        <v>0.019647371323597486</v>
      </c>
      <c r="E55" s="5">
        <f>+(E40-E26)/E26</f>
        <v>0.048914415845680535</v>
      </c>
      <c r="F55" s="5">
        <f>+(F40-F26)/F26</f>
        <v>0.06667235588133812</v>
      </c>
      <c r="G55" s="5">
        <f>+(G40-G26)/G26</f>
        <v>0.09359222276997192</v>
      </c>
      <c r="H55" s="5">
        <f>+(H40-H26)/H26</f>
        <v>0.10990948968346956</v>
      </c>
      <c r="J55"/>
      <c r="K55"/>
      <c r="L55"/>
      <c r="M55"/>
      <c r="N55"/>
      <c r="O55"/>
    </row>
    <row r="56" spans="1:8" ht="15">
      <c r="A56" s="6" t="s">
        <v>29</v>
      </c>
      <c r="C56" s="5">
        <f>+(C47-C25)/C25</f>
        <v>0.0004078918419161144</v>
      </c>
      <c r="D56" s="5">
        <f>+(D47-D25)/D25</f>
        <v>0.05146786674608393</v>
      </c>
      <c r="E56" s="5">
        <f>+(E47-E25)/E25</f>
        <v>0.11484731217886805</v>
      </c>
      <c r="F56" s="5">
        <f>+(F47-F25)/F25</f>
        <v>0.15340357542799102</v>
      </c>
      <c r="G56" s="5">
        <f>+(G47-G25)/G25</f>
        <v>0.2119975803641288</v>
      </c>
      <c r="H56" s="5">
        <f>+(H47-H25)/H25</f>
        <v>0.24759937134877344</v>
      </c>
    </row>
    <row r="57" spans="1:8" ht="15">
      <c r="A57" s="1" t="s">
        <v>30</v>
      </c>
      <c r="C57" s="5">
        <f>+(C47-C26)/C26</f>
        <v>0.009399316730783897</v>
      </c>
      <c r="D57" s="5">
        <f>+(D47-D26)/D26</f>
        <v>0.05847946001497776</v>
      </c>
      <c r="E57" s="5">
        <f>+(E47-E26)/E26</f>
        <v>0.12046205696789329</v>
      </c>
      <c r="F57" s="5">
        <f>+(F47-F26)/F26</f>
        <v>0.15807033815643984</v>
      </c>
      <c r="G57" s="5">
        <f>+(G47-G26)/G26</f>
        <v>0.21508201414324324</v>
      </c>
      <c r="H57" s="5">
        <f>+(H47-H26)/H26</f>
        <v>0.2496391959491938</v>
      </c>
    </row>
  </sheetData>
  <sheetProtection/>
  <mergeCells count="1">
    <mergeCell ref="E5:F5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</dc:creator>
  <cp:keywords/>
  <dc:description/>
  <cp:lastModifiedBy>Donna Chandler</cp:lastModifiedBy>
  <cp:lastPrinted>2019-05-15T14:38:26Z</cp:lastPrinted>
  <dcterms:created xsi:type="dcterms:W3CDTF">2019-05-01T13:23:49Z</dcterms:created>
  <dcterms:modified xsi:type="dcterms:W3CDTF">2019-05-28T12:05:04Z</dcterms:modified>
  <cp:category/>
  <cp:version/>
  <cp:contentType/>
  <cp:contentStatus/>
</cp:coreProperties>
</file>