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'Sheet1'!$A$1:$Q$70</definedName>
  </definedNames>
  <calcPr fullCalcOnLoad="1"/>
</workbook>
</file>

<file path=xl/sharedStrings.xml><?xml version="1.0" encoding="utf-8"?>
<sst xmlns="http://schemas.openxmlformats.org/spreadsheetml/2006/main" count="68" uniqueCount="34">
  <si>
    <t>Revenue Adjustments For ECAM, RORA, etc.</t>
  </si>
  <si>
    <t>ECAM</t>
  </si>
  <si>
    <t>Provincial Costs Recoverable</t>
  </si>
  <si>
    <t>Provincial Energy Efficiency Program</t>
  </si>
  <si>
    <t>Cable Contingency Fund</t>
  </si>
  <si>
    <t>RORA</t>
  </si>
  <si>
    <t xml:space="preserve"> March 2018</t>
  </si>
  <si>
    <t xml:space="preserve"> March 2019</t>
  </si>
  <si>
    <t xml:space="preserve"> March 2020</t>
  </si>
  <si>
    <t xml:space="preserve"> March 2021</t>
  </si>
  <si>
    <t>Total</t>
  </si>
  <si>
    <t xml:space="preserve"> March 2017</t>
  </si>
  <si>
    <t>Adjustments in $ per kWh (As per MECL response to Multeese IR-69)</t>
  </si>
  <si>
    <t>Jan - Feb</t>
  </si>
  <si>
    <t>Mar - Dec</t>
  </si>
  <si>
    <t>Residential</t>
  </si>
  <si>
    <t>General Service</t>
  </si>
  <si>
    <t>Large Industrial</t>
  </si>
  <si>
    <t>Small Industrial</t>
  </si>
  <si>
    <t xml:space="preserve"> - Residential</t>
  </si>
  <si>
    <t xml:space="preserve"> - General Service</t>
  </si>
  <si>
    <t xml:space="preserve"> - Large Industrial</t>
  </si>
  <si>
    <t xml:space="preserve"> - Small Industrial</t>
  </si>
  <si>
    <t>Energy Sales - Gwh (As per IR-49 Attachment 2)</t>
  </si>
  <si>
    <t>ECAM Adjustment ($'000)</t>
  </si>
  <si>
    <t>Cable Contingency ($'000)</t>
  </si>
  <si>
    <t>RORA ($'000)</t>
  </si>
  <si>
    <t>Provincial Costs Recoverable/EE Program  ($'000)</t>
  </si>
  <si>
    <t>Total Adjustments ($'000)</t>
  </si>
  <si>
    <t>Street Lights</t>
  </si>
  <si>
    <t>Unmetered</t>
  </si>
  <si>
    <t xml:space="preserve"> - Street Lights</t>
  </si>
  <si>
    <t xml:space="preserve"> - Unmetered</t>
  </si>
  <si>
    <t>Appendix MCI-2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</si>
</sst>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2" fontId="34" fillId="0" borderId="0" xfId="0" applyNumberFormat="1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3.140625" style="0" customWidth="1"/>
    <col min="2" max="2" width="6.00390625" style="0" customWidth="1"/>
    <col min="3" max="3" width="11.57421875" style="0" customWidth="1"/>
    <col min="4" max="5" width="11.28125" style="0" customWidth="1"/>
    <col min="6" max="6" width="11.00390625" style="0" customWidth="1"/>
    <col min="7" max="7" width="11.421875" style="0" customWidth="1"/>
    <col min="8" max="9" width="10.28125" style="0" bestFit="1" customWidth="1"/>
    <col min="10" max="10" width="6.28125" style="0" customWidth="1"/>
    <col min="11" max="11" width="9.28125" style="0" bestFit="1" customWidth="1"/>
    <col min="12" max="13" width="10.28125" style="0" bestFit="1" customWidth="1"/>
    <col min="14" max="14" width="5.57421875" style="0" customWidth="1"/>
    <col min="15" max="15" width="9.28125" style="0" bestFit="1" customWidth="1"/>
    <col min="16" max="17" width="10.28125" style="0" bestFit="1" customWidth="1"/>
  </cols>
  <sheetData>
    <row r="1" ht="15">
      <c r="A1" s="3" t="s">
        <v>33</v>
      </c>
    </row>
    <row r="2" ht="15">
      <c r="A2" s="3" t="s">
        <v>0</v>
      </c>
    </row>
    <row r="4" ht="15">
      <c r="A4" s="6" t="s">
        <v>12</v>
      </c>
    </row>
    <row r="6" spans="3:7" ht="15">
      <c r="C6" t="s">
        <v>11</v>
      </c>
      <c r="D6" t="s">
        <v>6</v>
      </c>
      <c r="E6" t="s">
        <v>7</v>
      </c>
      <c r="F6" t="s">
        <v>8</v>
      </c>
      <c r="G6" t="s">
        <v>9</v>
      </c>
    </row>
    <row r="8" spans="1:7" ht="15">
      <c r="A8" t="s">
        <v>1</v>
      </c>
      <c r="C8">
        <v>0.001188</v>
      </c>
      <c r="D8">
        <v>0.000575</v>
      </c>
      <c r="E8">
        <v>0.003643</v>
      </c>
      <c r="F8">
        <v>0.001784</v>
      </c>
      <c r="G8">
        <v>0.001475</v>
      </c>
    </row>
    <row r="9" spans="1:4" ht="15">
      <c r="A9" t="s">
        <v>2</v>
      </c>
      <c r="C9">
        <v>0.00536</v>
      </c>
      <c r="D9">
        <v>0.00536</v>
      </c>
    </row>
    <row r="10" spans="1:7" ht="15">
      <c r="A10" t="s">
        <v>3</v>
      </c>
      <c r="E10">
        <v>0.0007</v>
      </c>
      <c r="F10">
        <v>0.0008</v>
      </c>
      <c r="G10">
        <v>0.0009</v>
      </c>
    </row>
    <row r="11" spans="1:4" ht="15">
      <c r="A11" t="s">
        <v>4</v>
      </c>
      <c r="C11">
        <v>0.00027</v>
      </c>
      <c r="D11">
        <v>0.00027</v>
      </c>
    </row>
    <row r="12" spans="1:7" ht="15">
      <c r="A12" t="s">
        <v>5</v>
      </c>
      <c r="C12">
        <v>-0.004732</v>
      </c>
      <c r="D12">
        <v>-0.003445</v>
      </c>
      <c r="E12">
        <v>-0.002504</v>
      </c>
      <c r="F12">
        <v>-0.002504</v>
      </c>
      <c r="G12">
        <v>-0.002504</v>
      </c>
    </row>
    <row r="13" spans="1:7" ht="15">
      <c r="A13" t="s">
        <v>10</v>
      </c>
      <c r="C13">
        <f>SUM(C8:C12)</f>
        <v>0.002086</v>
      </c>
      <c r="D13">
        <f>SUM(D8:D12)</f>
        <v>0.0027600000000000003</v>
      </c>
      <c r="E13">
        <f>SUM(E8:E12)</f>
        <v>0.0018389999999999995</v>
      </c>
      <c r="F13" s="2">
        <f>SUM(F8:F12)</f>
        <v>7.999999999999978E-05</v>
      </c>
      <c r="G13">
        <f>SUM(G8:G12)</f>
        <v>-0.0001290000000000002</v>
      </c>
    </row>
    <row r="15" ht="15">
      <c r="A15" s="6" t="s">
        <v>23</v>
      </c>
    </row>
    <row r="16" spans="3:17" ht="15">
      <c r="C16" s="8">
        <v>2018</v>
      </c>
      <c r="D16" s="8"/>
      <c r="E16" s="8"/>
      <c r="G16" s="8">
        <v>2019</v>
      </c>
      <c r="H16" s="8"/>
      <c r="I16" s="8"/>
      <c r="K16" s="8">
        <v>2020</v>
      </c>
      <c r="L16" s="8"/>
      <c r="M16" s="8"/>
      <c r="O16" s="8">
        <v>2021</v>
      </c>
      <c r="P16" s="8"/>
      <c r="Q16" s="8"/>
    </row>
    <row r="17" spans="3:17" ht="15">
      <c r="C17" s="7" t="s">
        <v>13</v>
      </c>
      <c r="D17" s="7" t="s">
        <v>14</v>
      </c>
      <c r="E17" s="7" t="s">
        <v>10</v>
      </c>
      <c r="G17" s="7" t="s">
        <v>13</v>
      </c>
      <c r="H17" s="7" t="s">
        <v>14</v>
      </c>
      <c r="I17" s="7" t="s">
        <v>10</v>
      </c>
      <c r="K17" s="7" t="s">
        <v>13</v>
      </c>
      <c r="L17" s="7" t="s">
        <v>14</v>
      </c>
      <c r="M17" s="7" t="s">
        <v>10</v>
      </c>
      <c r="O17" s="7" t="s">
        <v>13</v>
      </c>
      <c r="P17" s="7" t="s">
        <v>14</v>
      </c>
      <c r="Q17" s="7" t="s">
        <v>10</v>
      </c>
    </row>
    <row r="19" spans="1:17" ht="15">
      <c r="A19" t="s">
        <v>15</v>
      </c>
      <c r="C19">
        <v>134.76</v>
      </c>
      <c r="D19">
        <v>464.1</v>
      </c>
      <c r="E19">
        <f aca="true" t="shared" si="0" ref="E19:E24">+C19+D19</f>
        <v>598.86</v>
      </c>
      <c r="G19">
        <v>136.41</v>
      </c>
      <c r="H19">
        <v>484.26</v>
      </c>
      <c r="I19">
        <f aca="true" t="shared" si="1" ref="I19:I24">+G19+H19</f>
        <v>620.67</v>
      </c>
      <c r="K19">
        <v>142.32</v>
      </c>
      <c r="L19">
        <v>505.22</v>
      </c>
      <c r="M19">
        <f aca="true" t="shared" si="2" ref="M19:M24">+K19+L19</f>
        <v>647.54</v>
      </c>
      <c r="O19">
        <v>146.6</v>
      </c>
      <c r="P19">
        <v>520.4</v>
      </c>
      <c r="Q19">
        <f aca="true" t="shared" si="3" ref="Q19:Q24">+O19+P19</f>
        <v>667</v>
      </c>
    </row>
    <row r="20" spans="1:17" ht="15">
      <c r="A20" t="s">
        <v>16</v>
      </c>
      <c r="C20">
        <v>70.55</v>
      </c>
      <c r="D20">
        <v>314.72</v>
      </c>
      <c r="E20">
        <f t="shared" si="0"/>
        <v>385.27000000000004</v>
      </c>
      <c r="G20">
        <v>68.82</v>
      </c>
      <c r="H20">
        <v>321.03</v>
      </c>
      <c r="I20">
        <f t="shared" si="1"/>
        <v>389.84999999999997</v>
      </c>
      <c r="K20">
        <v>69.21</v>
      </c>
      <c r="L20">
        <v>322.87</v>
      </c>
      <c r="M20">
        <f t="shared" si="2"/>
        <v>392.08</v>
      </c>
      <c r="O20">
        <v>69.43</v>
      </c>
      <c r="P20">
        <v>323.15</v>
      </c>
      <c r="Q20">
        <f t="shared" si="3"/>
        <v>392.58</v>
      </c>
    </row>
    <row r="21" spans="1:17" ht="15">
      <c r="A21" t="s">
        <v>17</v>
      </c>
      <c r="C21">
        <v>23.25</v>
      </c>
      <c r="D21">
        <v>126.45</v>
      </c>
      <c r="E21">
        <f t="shared" si="0"/>
        <v>149.7</v>
      </c>
      <c r="G21">
        <v>23.26</v>
      </c>
      <c r="H21">
        <v>131.44</v>
      </c>
      <c r="I21">
        <f t="shared" si="1"/>
        <v>154.7</v>
      </c>
      <c r="K21">
        <v>23.32</v>
      </c>
      <c r="L21">
        <v>135.88</v>
      </c>
      <c r="M21">
        <f t="shared" si="2"/>
        <v>159.2</v>
      </c>
      <c r="O21">
        <v>23.43</v>
      </c>
      <c r="P21">
        <v>136.57</v>
      </c>
      <c r="Q21">
        <f t="shared" si="3"/>
        <v>160</v>
      </c>
    </row>
    <row r="22" spans="1:17" ht="15">
      <c r="A22" t="s">
        <v>18</v>
      </c>
      <c r="C22">
        <v>14.41</v>
      </c>
      <c r="D22">
        <v>78.91</v>
      </c>
      <c r="E22">
        <f t="shared" si="0"/>
        <v>93.32</v>
      </c>
      <c r="G22">
        <v>14.11</v>
      </c>
      <c r="H22">
        <v>80.3</v>
      </c>
      <c r="I22">
        <f t="shared" si="1"/>
        <v>94.41</v>
      </c>
      <c r="K22">
        <v>14.19</v>
      </c>
      <c r="L22">
        <v>80.8</v>
      </c>
      <c r="M22">
        <f t="shared" si="2"/>
        <v>94.99</v>
      </c>
      <c r="O22">
        <v>14.2</v>
      </c>
      <c r="P22">
        <v>80.8</v>
      </c>
      <c r="Q22">
        <f t="shared" si="3"/>
        <v>95</v>
      </c>
    </row>
    <row r="23" spans="1:17" ht="15">
      <c r="A23" t="s">
        <v>29</v>
      </c>
      <c r="C23">
        <v>0.9</v>
      </c>
      <c r="D23">
        <v>4.37</v>
      </c>
      <c r="E23">
        <f t="shared" si="0"/>
        <v>5.2700000000000005</v>
      </c>
      <c r="G23">
        <v>0.86</v>
      </c>
      <c r="H23">
        <v>4.17</v>
      </c>
      <c r="I23">
        <f t="shared" si="1"/>
        <v>5.03</v>
      </c>
      <c r="K23">
        <v>0.82</v>
      </c>
      <c r="L23">
        <v>3.97</v>
      </c>
      <c r="M23">
        <f t="shared" si="2"/>
        <v>4.79</v>
      </c>
      <c r="O23">
        <v>0.78</v>
      </c>
      <c r="P23">
        <v>3.77</v>
      </c>
      <c r="Q23">
        <f t="shared" si="3"/>
        <v>4.55</v>
      </c>
    </row>
    <row r="24" spans="1:17" ht="15">
      <c r="A24" t="s">
        <v>30</v>
      </c>
      <c r="C24">
        <v>0.42</v>
      </c>
      <c r="D24">
        <v>2.01</v>
      </c>
      <c r="E24">
        <f t="shared" si="0"/>
        <v>2.4299999999999997</v>
      </c>
      <c r="G24">
        <v>0.42</v>
      </c>
      <c r="H24">
        <v>2.02</v>
      </c>
      <c r="I24">
        <f t="shared" si="1"/>
        <v>2.44</v>
      </c>
      <c r="K24">
        <v>0.42</v>
      </c>
      <c r="L24">
        <v>2.02</v>
      </c>
      <c r="M24">
        <f t="shared" si="2"/>
        <v>2.44</v>
      </c>
      <c r="O24">
        <v>0.42</v>
      </c>
      <c r="P24">
        <v>2.03</v>
      </c>
      <c r="Q24">
        <f t="shared" si="3"/>
        <v>2.4499999999999997</v>
      </c>
    </row>
    <row r="26" ht="15">
      <c r="A26" s="4" t="s">
        <v>24</v>
      </c>
    </row>
    <row r="27" spans="1:17" ht="15">
      <c r="A27" t="s">
        <v>19</v>
      </c>
      <c r="C27" s="1">
        <f>+C19*$C$8*1000</f>
        <v>160.09488</v>
      </c>
      <c r="D27" s="1">
        <f>+D19*$D$8*1000</f>
        <v>266.8575</v>
      </c>
      <c r="E27" s="1">
        <f>+C27+D27</f>
        <v>426.95238</v>
      </c>
      <c r="F27" s="1"/>
      <c r="G27" s="1">
        <f>+G19*$D$8*1000</f>
        <v>78.43575</v>
      </c>
      <c r="H27" s="1">
        <f>+H19*$E$8*1000</f>
        <v>1764.15918</v>
      </c>
      <c r="I27" s="1">
        <f>+G27+H27</f>
        <v>1842.5949300000002</v>
      </c>
      <c r="J27" s="1"/>
      <c r="K27" s="1">
        <f>+K19*$E$8*1000</f>
        <v>518.4717599999999</v>
      </c>
      <c r="L27" s="1">
        <f>+L19*$F$8*1000</f>
        <v>901.31248</v>
      </c>
      <c r="M27" s="1">
        <f>+K27+L27</f>
        <v>1419.78424</v>
      </c>
      <c r="N27" s="1"/>
      <c r="O27" s="1">
        <f>+O19*$F$8*1000</f>
        <v>261.5344</v>
      </c>
      <c r="P27" s="1">
        <f>+P19*$G$8*1000</f>
        <v>767.59</v>
      </c>
      <c r="Q27" s="1">
        <f>+O27+P27</f>
        <v>1029.1244000000002</v>
      </c>
    </row>
    <row r="28" spans="1:17" ht="15">
      <c r="A28" t="s">
        <v>20</v>
      </c>
      <c r="C28" s="1">
        <f>+C20*$C$8*1000</f>
        <v>83.8134</v>
      </c>
      <c r="D28" s="1">
        <f>+D20*$D$8*1000</f>
        <v>180.96400000000003</v>
      </c>
      <c r="E28" s="1">
        <f>+C28+D28</f>
        <v>264.77740000000006</v>
      </c>
      <c r="F28" s="1"/>
      <c r="G28" s="1">
        <f>+G20*$D$8*1000</f>
        <v>39.57149999999999</v>
      </c>
      <c r="H28" s="1">
        <f>+H20*$E$8*1000</f>
        <v>1169.51229</v>
      </c>
      <c r="I28" s="1">
        <f>+G28+H28</f>
        <v>1209.08379</v>
      </c>
      <c r="J28" s="1"/>
      <c r="K28" s="1">
        <f>+K20*$E$8*1000</f>
        <v>252.13202999999996</v>
      </c>
      <c r="L28" s="1">
        <f>+L20*$F$8*1000</f>
        <v>576.00008</v>
      </c>
      <c r="M28" s="1">
        <f>+K28+L28</f>
        <v>828.13211</v>
      </c>
      <c r="N28" s="1"/>
      <c r="O28" s="1">
        <f>+O20*$F$8*1000</f>
        <v>123.86312000000001</v>
      </c>
      <c r="P28" s="1">
        <f>+P20*$G$8*1000</f>
        <v>476.64624999999995</v>
      </c>
      <c r="Q28" s="1">
        <f>+O28+P28</f>
        <v>600.50937</v>
      </c>
    </row>
    <row r="29" spans="1:17" ht="15">
      <c r="A29" t="s">
        <v>21</v>
      </c>
      <c r="C29" s="1">
        <f>+C21*$C$8*1000</f>
        <v>27.621</v>
      </c>
      <c r="D29" s="1">
        <f>+D21*$D$8*1000</f>
        <v>72.70875000000001</v>
      </c>
      <c r="E29" s="1">
        <f>+C29+D29</f>
        <v>100.32975</v>
      </c>
      <c r="F29" s="1"/>
      <c r="G29" s="1">
        <f>+G21*$D$8*1000</f>
        <v>13.374500000000001</v>
      </c>
      <c r="H29" s="1">
        <f>+H21*$E$8*1000</f>
        <v>478.83592</v>
      </c>
      <c r="I29" s="1">
        <f>+G29+H29</f>
        <v>492.21042</v>
      </c>
      <c r="J29" s="1"/>
      <c r="K29" s="1">
        <f>+K21*$E$8*1000</f>
        <v>84.95476000000001</v>
      </c>
      <c r="L29" s="1">
        <f>+L21*$F$8*1000</f>
        <v>242.40992</v>
      </c>
      <c r="M29" s="1">
        <f>+K29+L29</f>
        <v>327.36468</v>
      </c>
      <c r="N29" s="1"/>
      <c r="O29" s="1">
        <f>+O21*$F$8*1000</f>
        <v>41.79912</v>
      </c>
      <c r="P29" s="1">
        <f>+P21*$G$8*1000</f>
        <v>201.44074999999998</v>
      </c>
      <c r="Q29" s="1">
        <f>+O29+P29</f>
        <v>243.23987</v>
      </c>
    </row>
    <row r="30" spans="1:17" ht="15">
      <c r="A30" t="s">
        <v>22</v>
      </c>
      <c r="C30" s="1">
        <f>+C22*$C$8*1000</f>
        <v>17.11908</v>
      </c>
      <c r="D30" s="1">
        <f>+D22*$D$8*1000</f>
        <v>45.37325</v>
      </c>
      <c r="E30" s="1">
        <f>+C30+D30</f>
        <v>62.492329999999995</v>
      </c>
      <c r="F30" s="1"/>
      <c r="G30" s="1">
        <f>+G22*$D$8*1000</f>
        <v>8.113249999999999</v>
      </c>
      <c r="H30" s="1">
        <f>+H22*$E$8*1000</f>
        <v>292.5329</v>
      </c>
      <c r="I30" s="1">
        <f>+G30+H30</f>
        <v>300.64615</v>
      </c>
      <c r="J30" s="1"/>
      <c r="K30" s="1">
        <f>+K22*$E$8*1000</f>
        <v>51.69417</v>
      </c>
      <c r="L30" s="1">
        <f>+L22*$F$8*1000</f>
        <v>144.1472</v>
      </c>
      <c r="M30" s="1">
        <f>+K30+L30</f>
        <v>195.84136999999998</v>
      </c>
      <c r="N30" s="1"/>
      <c r="O30" s="1">
        <f>+O22*$F$8*1000</f>
        <v>25.3328</v>
      </c>
      <c r="P30" s="1">
        <f>+P22*$G$8*1000</f>
        <v>119.17999999999999</v>
      </c>
      <c r="Q30" s="1">
        <f>+O30+P30</f>
        <v>144.5128</v>
      </c>
    </row>
    <row r="31" spans="1:17" ht="15">
      <c r="A31" t="s">
        <v>31</v>
      </c>
      <c r="C31" s="1">
        <f>+C23*$C$8*1000</f>
        <v>1.0692</v>
      </c>
      <c r="D31" s="1">
        <f>+D23*$D$8*1000</f>
        <v>2.51275</v>
      </c>
      <c r="E31" s="1">
        <f>+C31+D31</f>
        <v>3.58195</v>
      </c>
      <c r="F31" s="1"/>
      <c r="G31" s="1">
        <f>+G23*$D$8*1000</f>
        <v>0.49449999999999994</v>
      </c>
      <c r="H31" s="1">
        <f>+H23*$E$8*1000</f>
        <v>15.19131</v>
      </c>
      <c r="I31" s="1">
        <f>+G31+H31</f>
        <v>15.68581</v>
      </c>
      <c r="J31" s="1"/>
      <c r="K31" s="1">
        <f>+K23*$E$8*1000</f>
        <v>2.98726</v>
      </c>
      <c r="L31" s="1">
        <f>+L23*$F$8*1000</f>
        <v>7.08248</v>
      </c>
      <c r="M31" s="1">
        <f>+K31+L31</f>
        <v>10.06974</v>
      </c>
      <c r="N31" s="1"/>
      <c r="O31" s="1">
        <f>+O23*$F$8*1000</f>
        <v>1.39152</v>
      </c>
      <c r="P31" s="1">
        <f>+P23*$G$8*1000</f>
        <v>5.56075</v>
      </c>
      <c r="Q31" s="1">
        <f>+O31+P31</f>
        <v>6.9522699999999995</v>
      </c>
    </row>
    <row r="32" spans="1:17" ht="15">
      <c r="A32" t="s">
        <v>32</v>
      </c>
      <c r="C32" s="1">
        <f>+C24*$C$8*1000</f>
        <v>0.49896</v>
      </c>
      <c r="D32" s="1">
        <f>+D24*$D$8*1000</f>
        <v>1.1557499999999998</v>
      </c>
      <c r="E32" s="1">
        <f>+C32+D32</f>
        <v>1.65471</v>
      </c>
      <c r="F32" s="1"/>
      <c r="G32" s="1">
        <f>+G24*$D$8*1000</f>
        <v>0.2415</v>
      </c>
      <c r="H32" s="1">
        <f>+H24*$E$8*1000</f>
        <v>7.35886</v>
      </c>
      <c r="I32" s="1">
        <f>+G32+H32</f>
        <v>7.60036</v>
      </c>
      <c r="J32" s="1"/>
      <c r="K32" s="1">
        <f>+K24*$E$8*1000</f>
        <v>1.53006</v>
      </c>
      <c r="L32" s="1">
        <f>+L24*$F$8*1000</f>
        <v>3.60368</v>
      </c>
      <c r="M32" s="1">
        <f>+K32+L32</f>
        <v>5.13374</v>
      </c>
      <c r="N32" s="1"/>
      <c r="O32" s="1">
        <f>+O24*$F$8*1000</f>
        <v>0.74928</v>
      </c>
      <c r="P32" s="1">
        <f>+P24*$G$8*1000</f>
        <v>2.9942499999999996</v>
      </c>
      <c r="Q32" s="1">
        <f>+O32+P32</f>
        <v>3.74353</v>
      </c>
    </row>
    <row r="33" spans="3:17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5">
      <c r="C34" s="1"/>
      <c r="D34" s="1"/>
      <c r="E34" s="5">
        <f>SUM(E27:E32)</f>
        <v>859.7885200000002</v>
      </c>
      <c r="F34" s="1"/>
      <c r="G34" s="1"/>
      <c r="H34" s="1"/>
      <c r="I34" s="5">
        <f>SUM(I27:I32)</f>
        <v>3867.8214599999997</v>
      </c>
      <c r="J34" s="1"/>
      <c r="K34" s="1"/>
      <c r="L34" s="1"/>
      <c r="M34" s="5">
        <f>SUM(M27:M32)</f>
        <v>2786.3258800000003</v>
      </c>
      <c r="N34" s="1"/>
      <c r="O34" s="1"/>
      <c r="P34" s="1"/>
      <c r="Q34" s="5">
        <f>SUM(Q27:Q32)</f>
        <v>2028.0822400000002</v>
      </c>
    </row>
    <row r="35" spans="1:17" ht="15">
      <c r="A35" s="4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t="s">
        <v>19</v>
      </c>
      <c r="C36" s="1">
        <f>+C19*$C$9*1000</f>
        <v>722.3136</v>
      </c>
      <c r="D36" s="1">
        <f>+D19*$D$9*1000</f>
        <v>2487.576</v>
      </c>
      <c r="E36" s="1">
        <f>+C36+D36</f>
        <v>3209.8896</v>
      </c>
      <c r="F36" s="1"/>
      <c r="G36" s="1">
        <f>+G19*$D$9*1000</f>
        <v>731.1576</v>
      </c>
      <c r="H36" s="1">
        <f>+H19*$E$10*1000</f>
        <v>338.982</v>
      </c>
      <c r="I36" s="1">
        <f>+G36+H36</f>
        <v>1070.1396</v>
      </c>
      <c r="J36" s="1"/>
      <c r="K36" s="1">
        <f>+K19*$E$10*1000</f>
        <v>99.624</v>
      </c>
      <c r="L36" s="1">
        <f>+L19*$F$10*1000</f>
        <v>404.17600000000004</v>
      </c>
      <c r="M36" s="1">
        <f>+K36+L36</f>
        <v>503.80000000000007</v>
      </c>
      <c r="N36" s="1"/>
      <c r="O36" s="1">
        <f>+O19*$F$10*1000</f>
        <v>117.28</v>
      </c>
      <c r="P36" s="1">
        <f>+P19*$G$10*1000</f>
        <v>468.35999999999996</v>
      </c>
      <c r="Q36" s="1">
        <f>+O36+P36</f>
        <v>585.64</v>
      </c>
    </row>
    <row r="37" spans="1:17" ht="15">
      <c r="A37" t="s">
        <v>20</v>
      </c>
      <c r="C37" s="1">
        <f>+C20*$C$9*1000</f>
        <v>378.14799999999997</v>
      </c>
      <c r="D37" s="1">
        <f>+D20*$D$9*1000</f>
        <v>1686.8992000000003</v>
      </c>
      <c r="E37" s="1">
        <f>+C37+D37</f>
        <v>2065.0472000000004</v>
      </c>
      <c r="F37" s="1"/>
      <c r="G37" s="1">
        <f>+G20*$D$9*1000</f>
        <v>368.87519999999995</v>
      </c>
      <c r="H37" s="1">
        <f>+H20*$E$10*1000</f>
        <v>224.72099999999998</v>
      </c>
      <c r="I37" s="1">
        <f>+G37+H37</f>
        <v>593.5962</v>
      </c>
      <c r="J37" s="1"/>
      <c r="K37" s="1">
        <f>+K20*$E$10*1000</f>
        <v>48.446999999999996</v>
      </c>
      <c r="L37" s="1">
        <f>+L20*$F$10*1000</f>
        <v>258.29600000000005</v>
      </c>
      <c r="M37" s="1">
        <f>+K37+L37</f>
        <v>306.74300000000005</v>
      </c>
      <c r="N37" s="1"/>
      <c r="O37" s="1">
        <f>+O20*$F$10*1000</f>
        <v>55.54400000000001</v>
      </c>
      <c r="P37" s="1">
        <f>+P20*$G$10*1000</f>
        <v>290.835</v>
      </c>
      <c r="Q37" s="1">
        <f>+O37+P37</f>
        <v>346.379</v>
      </c>
    </row>
    <row r="38" spans="1:17" ht="15">
      <c r="A38" t="s">
        <v>21</v>
      </c>
      <c r="C38" s="1">
        <f>+C21*$C$9*1000</f>
        <v>124.62</v>
      </c>
      <c r="D38" s="1">
        <f>+D21*$D$9*1000</f>
        <v>677.772</v>
      </c>
      <c r="E38" s="1">
        <f>+C38+D38</f>
        <v>802.392</v>
      </c>
      <c r="F38" s="1"/>
      <c r="G38" s="1">
        <f>+G21*$D$9*1000</f>
        <v>124.67360000000001</v>
      </c>
      <c r="H38" s="1">
        <f>+H21*$E$10*1000</f>
        <v>92.008</v>
      </c>
      <c r="I38" s="1">
        <f>+G38+H38</f>
        <v>216.6816</v>
      </c>
      <c r="J38" s="1"/>
      <c r="K38" s="1">
        <f>+K21*$E$10*1000</f>
        <v>16.324</v>
      </c>
      <c r="L38" s="1">
        <f>+L21*$F$10*1000</f>
        <v>108.704</v>
      </c>
      <c r="M38" s="1">
        <f>+K38+L38</f>
        <v>125.02799999999999</v>
      </c>
      <c r="N38" s="1"/>
      <c r="O38" s="1">
        <f>+O21*$F$10*1000</f>
        <v>18.744</v>
      </c>
      <c r="P38" s="1">
        <f>+P21*$G$10*1000</f>
        <v>122.913</v>
      </c>
      <c r="Q38" s="1">
        <f>+O38+P38</f>
        <v>141.65699999999998</v>
      </c>
    </row>
    <row r="39" spans="1:17" ht="15">
      <c r="A39" t="s">
        <v>22</v>
      </c>
      <c r="C39" s="1">
        <f>+C22*$C$9*1000</f>
        <v>77.2376</v>
      </c>
      <c r="D39" s="1">
        <f>+D22*$D$9*1000</f>
        <v>422.9576</v>
      </c>
      <c r="E39" s="1">
        <f>+C39+D39</f>
        <v>500.1952</v>
      </c>
      <c r="F39" s="1"/>
      <c r="G39" s="1">
        <f>+G22*$D$9*1000</f>
        <v>75.62960000000001</v>
      </c>
      <c r="H39" s="1">
        <f>+H22*$E$10*1000</f>
        <v>56.209999999999994</v>
      </c>
      <c r="I39" s="1">
        <f>+G39+H39</f>
        <v>131.83960000000002</v>
      </c>
      <c r="J39" s="1"/>
      <c r="K39" s="1">
        <f>+K22*$E$10*1000</f>
        <v>9.933</v>
      </c>
      <c r="L39" s="1">
        <f>+L22*$F$10*1000</f>
        <v>64.64</v>
      </c>
      <c r="M39" s="1">
        <f>+K39+L39</f>
        <v>74.57300000000001</v>
      </c>
      <c r="N39" s="1"/>
      <c r="O39" s="1">
        <f>+O22*$F$10*1000</f>
        <v>11.36</v>
      </c>
      <c r="P39" s="1">
        <f>+P22*$G$10*1000</f>
        <v>72.72</v>
      </c>
      <c r="Q39" s="1">
        <f>+O39+P39</f>
        <v>84.08</v>
      </c>
    </row>
    <row r="40" spans="1:17" ht="15">
      <c r="A40" t="s">
        <v>31</v>
      </c>
      <c r="C40" s="1">
        <f>+C23*$C$9*1000</f>
        <v>4.824</v>
      </c>
      <c r="D40" s="1">
        <f>+D23*$D$9*1000</f>
        <v>23.4232</v>
      </c>
      <c r="E40" s="1">
        <f>+C40+D40</f>
        <v>28.2472</v>
      </c>
      <c r="F40" s="1"/>
      <c r="G40" s="1">
        <f>+G23*$D$9*1000</f>
        <v>4.6096</v>
      </c>
      <c r="H40" s="1">
        <f>+H23*$E$10*1000</f>
        <v>2.9189999999999996</v>
      </c>
      <c r="I40" s="1">
        <f>+G40+H40</f>
        <v>7.5286</v>
      </c>
      <c r="J40" s="1"/>
      <c r="K40" s="1">
        <f>+K23*$E$10*1000</f>
        <v>0.574</v>
      </c>
      <c r="L40" s="1">
        <f>+L23*$F$10*1000</f>
        <v>3.1760000000000006</v>
      </c>
      <c r="M40" s="1">
        <f>+K40+L40</f>
        <v>3.7500000000000004</v>
      </c>
      <c r="N40" s="1"/>
      <c r="O40" s="1">
        <f>+O23*$F$10*1000</f>
        <v>0.6240000000000001</v>
      </c>
      <c r="P40" s="1">
        <f>+P23*$G$10*1000</f>
        <v>3.393</v>
      </c>
      <c r="Q40" s="1">
        <f>+O40+P40</f>
        <v>4.0169999999999995</v>
      </c>
    </row>
    <row r="41" spans="1:17" ht="15">
      <c r="A41" t="s">
        <v>32</v>
      </c>
      <c r="C41" s="1">
        <f>+C24*$C$9*1000</f>
        <v>2.2512</v>
      </c>
      <c r="D41" s="1">
        <f>+D24*$D$9*1000</f>
        <v>10.7736</v>
      </c>
      <c r="E41" s="1">
        <f>+C41+D41</f>
        <v>13.024799999999999</v>
      </c>
      <c r="F41" s="1"/>
      <c r="G41" s="1">
        <f>+G24*$D$9*1000</f>
        <v>2.2512</v>
      </c>
      <c r="H41" s="1">
        <f>+H24*$E$10*1000</f>
        <v>1.414</v>
      </c>
      <c r="I41" s="1">
        <f>+G41+H41</f>
        <v>3.6651999999999996</v>
      </c>
      <c r="J41" s="1"/>
      <c r="K41" s="1">
        <f>+K24*$E$10*1000</f>
        <v>0.294</v>
      </c>
      <c r="L41" s="1">
        <f>+L24*$F$10*1000</f>
        <v>1.616</v>
      </c>
      <c r="M41" s="1">
        <f>+K41+L41</f>
        <v>1.9100000000000001</v>
      </c>
      <c r="N41" s="1"/>
      <c r="O41" s="1">
        <f>+O24*$F$10*1000</f>
        <v>0.33599999999999997</v>
      </c>
      <c r="P41" s="1">
        <f>+P24*$G$10*1000</f>
        <v>1.827</v>
      </c>
      <c r="Q41" s="1">
        <f>+O41+P41</f>
        <v>2.163</v>
      </c>
    </row>
    <row r="42" spans="3:17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5">
      <c r="C43" s="1"/>
      <c r="D43" s="1"/>
      <c r="E43" s="5">
        <f>SUM(E36:E41)</f>
        <v>6618.796</v>
      </c>
      <c r="F43" s="1"/>
      <c r="G43" s="1"/>
      <c r="H43" s="1"/>
      <c r="I43" s="5">
        <f>SUM(I36:I41)</f>
        <v>2023.4507999999998</v>
      </c>
      <c r="J43" s="1"/>
      <c r="K43" s="1"/>
      <c r="L43" s="1"/>
      <c r="M43" s="5">
        <f>SUM(M36:M41)</f>
        <v>1015.8040000000001</v>
      </c>
      <c r="N43" s="1"/>
      <c r="O43" s="1"/>
      <c r="P43" s="1"/>
      <c r="Q43" s="5">
        <f>SUM(Q36:Q41)</f>
        <v>1163.936</v>
      </c>
    </row>
    <row r="44" spans="1:17" ht="15">
      <c r="A44" s="4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t="s">
        <v>19</v>
      </c>
      <c r="C45" s="1">
        <f>+C19*$C$11*1000</f>
        <v>36.3852</v>
      </c>
      <c r="D45" s="1">
        <f>+D19*$D$11*1000</f>
        <v>125.307</v>
      </c>
      <c r="E45" s="1">
        <f>+C45+D45</f>
        <v>161.6922</v>
      </c>
      <c r="F45" s="1"/>
      <c r="G45" s="1">
        <f>+G19*$D$11*1000</f>
        <v>36.8307</v>
      </c>
      <c r="H45" s="1"/>
      <c r="I45" s="1">
        <f>+G45+H45</f>
        <v>36.8307</v>
      </c>
      <c r="J45" s="1"/>
      <c r="K45" s="1"/>
      <c r="L45" s="1"/>
      <c r="M45" s="1"/>
      <c r="N45" s="1"/>
      <c r="O45" s="1"/>
      <c r="P45" s="1"/>
      <c r="Q45" s="1"/>
    </row>
    <row r="46" spans="1:17" ht="15">
      <c r="A46" t="s">
        <v>20</v>
      </c>
      <c r="C46" s="1">
        <f>+C20*$C$11*1000</f>
        <v>19.0485</v>
      </c>
      <c r="D46" s="1">
        <f>+D20*$D$11*1000</f>
        <v>84.9744</v>
      </c>
      <c r="E46" s="1">
        <f>+C46+D46</f>
        <v>104.0229</v>
      </c>
      <c r="F46" s="1"/>
      <c r="G46" s="1">
        <f>+G20*$D$11*1000</f>
        <v>18.5814</v>
      </c>
      <c r="H46" s="1"/>
      <c r="I46" s="1">
        <f>+G46+H46</f>
        <v>18.5814</v>
      </c>
      <c r="J46" s="1"/>
      <c r="K46" s="1"/>
      <c r="L46" s="1"/>
      <c r="M46" s="1"/>
      <c r="N46" s="1"/>
      <c r="O46" s="1"/>
      <c r="P46" s="1"/>
      <c r="Q46" s="1"/>
    </row>
    <row r="47" spans="1:17" ht="15">
      <c r="A47" t="s">
        <v>21</v>
      </c>
      <c r="C47" s="1">
        <f>+C21*$C$11*1000</f>
        <v>6.2775</v>
      </c>
      <c r="D47" s="1">
        <f>+D21*$D$11*1000</f>
        <v>34.1415</v>
      </c>
      <c r="E47" s="1">
        <f>+C47+D47</f>
        <v>40.419</v>
      </c>
      <c r="F47" s="1"/>
      <c r="G47" s="1">
        <f>+G21*$D$11*1000</f>
        <v>6.280200000000001</v>
      </c>
      <c r="H47" s="1"/>
      <c r="I47" s="1">
        <f>+G47+H47</f>
        <v>6.280200000000001</v>
      </c>
      <c r="J47" s="1"/>
      <c r="K47" s="1"/>
      <c r="L47" s="1"/>
      <c r="M47" s="1"/>
      <c r="N47" s="1"/>
      <c r="O47" s="1"/>
      <c r="P47" s="1"/>
      <c r="Q47" s="1"/>
    </row>
    <row r="48" spans="1:17" ht="15">
      <c r="A48" t="s">
        <v>22</v>
      </c>
      <c r="C48" s="1">
        <f>+C22*$C$11*1000</f>
        <v>3.8907</v>
      </c>
      <c r="D48" s="1">
        <f>+D22*$D$11*1000</f>
        <v>21.3057</v>
      </c>
      <c r="E48" s="1">
        <f>+C48+D48</f>
        <v>25.1964</v>
      </c>
      <c r="F48" s="1"/>
      <c r="G48" s="1">
        <f>+G22*$D$11*1000</f>
        <v>3.8097</v>
      </c>
      <c r="H48" s="1"/>
      <c r="I48" s="1">
        <f>+G48+H48</f>
        <v>3.8097</v>
      </c>
      <c r="J48" s="1"/>
      <c r="K48" s="1"/>
      <c r="L48" s="1"/>
      <c r="M48" s="1"/>
      <c r="N48" s="1"/>
      <c r="O48" s="1"/>
      <c r="P48" s="1"/>
      <c r="Q48" s="1"/>
    </row>
    <row r="49" spans="1:17" ht="15">
      <c r="A49" t="s">
        <v>31</v>
      </c>
      <c r="C49" s="1">
        <f>+C23*$C$11*1000</f>
        <v>0.243</v>
      </c>
      <c r="D49" s="1">
        <f>+D23*$D$11*1000</f>
        <v>1.1799</v>
      </c>
      <c r="E49" s="1">
        <f>+C49+D49</f>
        <v>1.4228999999999998</v>
      </c>
      <c r="F49" s="1"/>
      <c r="G49" s="1">
        <f>+G23*$D$11*1000</f>
        <v>0.23220000000000002</v>
      </c>
      <c r="H49" s="1"/>
      <c r="I49" s="1">
        <f>+G49+H49</f>
        <v>0.23220000000000002</v>
      </c>
      <c r="J49" s="1"/>
      <c r="K49" s="1"/>
      <c r="L49" s="1"/>
      <c r="M49" s="1"/>
      <c r="N49" s="1"/>
      <c r="O49" s="1"/>
      <c r="P49" s="1"/>
      <c r="Q49" s="1"/>
    </row>
    <row r="50" spans="1:17" ht="15">
      <c r="A50" t="s">
        <v>32</v>
      </c>
      <c r="C50" s="1">
        <f>+C24*$C$11*1000</f>
        <v>0.11339999999999999</v>
      </c>
      <c r="D50" s="1">
        <f>+D24*$D$11*1000</f>
        <v>0.5427</v>
      </c>
      <c r="E50" s="1">
        <f>+C50+D50</f>
        <v>0.6560999999999999</v>
      </c>
      <c r="F50" s="1"/>
      <c r="G50" s="1">
        <f>+G24*$D$11*1000</f>
        <v>0.11339999999999999</v>
      </c>
      <c r="H50" s="1"/>
      <c r="I50" s="1">
        <f>+G50+H50</f>
        <v>0.11339999999999999</v>
      </c>
      <c r="J50" s="1"/>
      <c r="K50" s="1"/>
      <c r="L50" s="1"/>
      <c r="M50" s="1"/>
      <c r="N50" s="1"/>
      <c r="O50" s="1"/>
      <c r="P50" s="1"/>
      <c r="Q50" s="1"/>
    </row>
    <row r="51" spans="3:17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5">
      <c r="C52" s="1"/>
      <c r="D52" s="1"/>
      <c r="E52" s="5">
        <f>SUM(E45:E50)</f>
        <v>333.4095</v>
      </c>
      <c r="F52" s="1"/>
      <c r="G52" s="1"/>
      <c r="H52" s="1"/>
      <c r="I52" s="5">
        <f>SUM(I45:I50)</f>
        <v>65.8476</v>
      </c>
      <c r="J52" s="1"/>
      <c r="K52" s="1"/>
      <c r="L52" s="1"/>
      <c r="M52" s="1"/>
      <c r="N52" s="1"/>
      <c r="O52" s="1"/>
      <c r="P52" s="1"/>
      <c r="Q52" s="1"/>
    </row>
    <row r="53" spans="1:17" ht="15">
      <c r="A53" s="4" t="s">
        <v>26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t="s">
        <v>19</v>
      </c>
      <c r="C54" s="1">
        <f>+C19*$C$12*1000</f>
        <v>-637.68432</v>
      </c>
      <c r="D54" s="1">
        <f>+D19*$D$12*1000</f>
        <v>-1598.8245000000002</v>
      </c>
      <c r="E54" s="1">
        <f>+C54+D54</f>
        <v>-2236.50882</v>
      </c>
      <c r="F54" s="1"/>
      <c r="G54" s="1">
        <f>+G19*$D$12*1000</f>
        <v>-469.93245</v>
      </c>
      <c r="H54" s="1">
        <f>+H19*$E$12*1000</f>
        <v>-1212.5870400000001</v>
      </c>
      <c r="I54" s="1">
        <f>+G54+H54</f>
        <v>-1682.5194900000001</v>
      </c>
      <c r="J54" s="1"/>
      <c r="K54" s="1">
        <f>+K19*$E$12*1000</f>
        <v>-356.36928</v>
      </c>
      <c r="L54" s="1">
        <f>+L19*$F$12*1000</f>
        <v>-1265.0708800000002</v>
      </c>
      <c r="M54" s="1">
        <f>+K54+L54</f>
        <v>-1621.44016</v>
      </c>
      <c r="N54" s="1"/>
      <c r="O54" s="1">
        <f>+O19*$F$12*1000</f>
        <v>-367.0864</v>
      </c>
      <c r="P54" s="1">
        <f>+P19*$G$12*1000</f>
        <v>-1303.0816</v>
      </c>
      <c r="Q54" s="1">
        <f>+O54+P54</f>
        <v>-1670.1680000000001</v>
      </c>
    </row>
    <row r="55" spans="1:17" ht="15">
      <c r="A55" t="s">
        <v>20</v>
      </c>
      <c r="C55" s="1">
        <f>+C20*$C$12*1000</f>
        <v>-333.8426</v>
      </c>
      <c r="D55" s="1">
        <f>+D20*$D$12*1000</f>
        <v>-1084.2104000000002</v>
      </c>
      <c r="E55" s="1">
        <f>+C55+D55</f>
        <v>-1418.053</v>
      </c>
      <c r="F55" s="1"/>
      <c r="G55" s="1">
        <f>+G20*$D$12*1000</f>
        <v>-237.08489999999998</v>
      </c>
      <c r="H55" s="1">
        <f>+H20*$E$12*1000</f>
        <v>-803.85912</v>
      </c>
      <c r="I55" s="1">
        <f>+G55+H55</f>
        <v>-1040.94402</v>
      </c>
      <c r="J55" s="1"/>
      <c r="K55" s="1">
        <f>+K20*$E$12*1000</f>
        <v>-173.30184</v>
      </c>
      <c r="L55" s="1">
        <f>+L20*$F$12*1000</f>
        <v>-808.46648</v>
      </c>
      <c r="M55" s="1">
        <f>+K55+L55</f>
        <v>-981.76832</v>
      </c>
      <c r="N55" s="1"/>
      <c r="O55" s="1">
        <f>+O20*$F$12*1000</f>
        <v>-173.85272</v>
      </c>
      <c r="P55" s="1">
        <f>+P20*$G$12*1000</f>
        <v>-809.1676</v>
      </c>
      <c r="Q55" s="1">
        <f>+O55+P55</f>
        <v>-983.02032</v>
      </c>
    </row>
    <row r="56" spans="1:17" ht="15">
      <c r="A56" t="s">
        <v>21</v>
      </c>
      <c r="C56" s="1">
        <f>+C21*$C$12*1000</f>
        <v>-110.019</v>
      </c>
      <c r="D56" s="1">
        <f>+D21*$D$12*1000</f>
        <v>-435.62025000000006</v>
      </c>
      <c r="E56" s="1">
        <f>+C56+D56</f>
        <v>-545.6392500000001</v>
      </c>
      <c r="F56" s="1"/>
      <c r="G56" s="1">
        <f>+G21*$D$12*1000</f>
        <v>-80.13070000000002</v>
      </c>
      <c r="H56" s="1">
        <f>+H21*$E$12*1000</f>
        <v>-329.12576</v>
      </c>
      <c r="I56" s="1">
        <f>+G56+H56</f>
        <v>-409.25646000000006</v>
      </c>
      <c r="J56" s="1"/>
      <c r="K56" s="1">
        <f>+K21*$E$12*1000</f>
        <v>-58.393280000000004</v>
      </c>
      <c r="L56" s="1">
        <f>+L21*$F$12*1000</f>
        <v>-340.24352000000005</v>
      </c>
      <c r="M56" s="1">
        <f>+K56+L56</f>
        <v>-398.63680000000005</v>
      </c>
      <c r="N56" s="1"/>
      <c r="O56" s="1">
        <f>+O21*$F$12*1000</f>
        <v>-58.66872</v>
      </c>
      <c r="P56" s="1">
        <f>+P21*$G$12*1000</f>
        <v>-341.97128</v>
      </c>
      <c r="Q56" s="1">
        <f>+O56+P56</f>
        <v>-400.64</v>
      </c>
    </row>
    <row r="57" spans="1:17" ht="15">
      <c r="A57" t="s">
        <v>22</v>
      </c>
      <c r="C57" s="1">
        <f>+C22*$C$12*1000</f>
        <v>-68.18812</v>
      </c>
      <c r="D57" s="1">
        <f>+D22*$D$12*1000</f>
        <v>-271.84495</v>
      </c>
      <c r="E57" s="1">
        <f>+C57+D57</f>
        <v>-340.03306999999995</v>
      </c>
      <c r="F57" s="1"/>
      <c r="G57" s="1">
        <f>+G22*$D$12*1000</f>
        <v>-48.60895</v>
      </c>
      <c r="H57" s="1">
        <f>+H22*$E$12*1000</f>
        <v>-201.0712</v>
      </c>
      <c r="I57" s="1">
        <f>+G57+H57</f>
        <v>-249.68015</v>
      </c>
      <c r="J57" s="1"/>
      <c r="K57" s="1">
        <f>+K22*$E$12*1000</f>
        <v>-35.531760000000006</v>
      </c>
      <c r="L57" s="1">
        <f>+L22*$F$12*1000</f>
        <v>-202.3232</v>
      </c>
      <c r="M57" s="1">
        <f>+K57+L57</f>
        <v>-237.85496</v>
      </c>
      <c r="N57" s="1"/>
      <c r="O57" s="1">
        <f>+O22*$F$12*1000</f>
        <v>-35.5568</v>
      </c>
      <c r="P57" s="1">
        <f>+P22*$G$12*1000</f>
        <v>-202.3232</v>
      </c>
      <c r="Q57" s="1">
        <f>+O57+P57</f>
        <v>-237.88000000000002</v>
      </c>
    </row>
    <row r="58" spans="1:17" ht="15">
      <c r="A58" t="s">
        <v>31</v>
      </c>
      <c r="C58" s="1">
        <f>+C23*$C$12*1000</f>
        <v>-4.2588</v>
      </c>
      <c r="D58" s="1">
        <f>+D23*$D$12*1000</f>
        <v>-15.05465</v>
      </c>
      <c r="E58" s="1">
        <f>+C58+D58</f>
        <v>-19.31345</v>
      </c>
      <c r="F58" s="1"/>
      <c r="G58" s="1">
        <f>+G23*$D$12*1000</f>
        <v>-2.9627</v>
      </c>
      <c r="H58" s="1">
        <f>+H23*$E$12*1000</f>
        <v>-10.44168</v>
      </c>
      <c r="I58" s="1">
        <f>+G58+H58</f>
        <v>-13.40438</v>
      </c>
      <c r="J58" s="1"/>
      <c r="K58" s="1">
        <f>+K23*$E$12*1000</f>
        <v>-2.05328</v>
      </c>
      <c r="L58" s="1">
        <f>+L23*$F$12*1000</f>
        <v>-9.940880000000002</v>
      </c>
      <c r="M58" s="1">
        <f>+K58+L58</f>
        <v>-11.99416</v>
      </c>
      <c r="N58" s="1"/>
      <c r="O58" s="1">
        <f>+O23*$F$12*1000</f>
        <v>-1.9531200000000002</v>
      </c>
      <c r="P58" s="1">
        <f>+P23*$G$12*1000</f>
        <v>-9.44008</v>
      </c>
      <c r="Q58" s="1">
        <f>+O58+P58</f>
        <v>-11.3932</v>
      </c>
    </row>
    <row r="59" spans="1:17" ht="15">
      <c r="A59" t="s">
        <v>32</v>
      </c>
      <c r="C59" s="1">
        <f>+C24*$C$12*1000</f>
        <v>-1.98744</v>
      </c>
      <c r="D59" s="1">
        <f>+D24*$D$12*1000</f>
        <v>-6.924449999999999</v>
      </c>
      <c r="E59" s="1">
        <f>+C59+D59</f>
        <v>-8.91189</v>
      </c>
      <c r="F59" s="1"/>
      <c r="G59" s="1">
        <f>+G24*$D$12*1000</f>
        <v>-1.4469</v>
      </c>
      <c r="H59" s="1">
        <f>+H24*$E$12*1000</f>
        <v>-5.05808</v>
      </c>
      <c r="I59" s="1">
        <f>+G59+H59</f>
        <v>-6.504980000000001</v>
      </c>
      <c r="J59" s="1"/>
      <c r="K59" s="1">
        <f>+K24*$E$12*1000</f>
        <v>-1.05168</v>
      </c>
      <c r="L59" s="1">
        <f>+L24*$F$12*1000</f>
        <v>-5.05808</v>
      </c>
      <c r="M59" s="1">
        <f>+K59+L59</f>
        <v>-6.1097600000000005</v>
      </c>
      <c r="N59" s="1"/>
      <c r="O59" s="1">
        <f>+O24*$F$12*1000</f>
        <v>-1.05168</v>
      </c>
      <c r="P59" s="1">
        <f>+P24*$G$12*1000</f>
        <v>-5.08312</v>
      </c>
      <c r="Q59" s="1">
        <f>+O59+P59</f>
        <v>-6.1348</v>
      </c>
    </row>
    <row r="60" spans="3:17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5">
      <c r="C61" s="1"/>
      <c r="D61" s="1"/>
      <c r="E61" s="5">
        <f>SUM(E54:E59)</f>
        <v>-4568.45948</v>
      </c>
      <c r="F61" s="1"/>
      <c r="G61" s="1"/>
      <c r="H61" s="1"/>
      <c r="I61" s="5">
        <f>SUM(I54:I59)</f>
        <v>-3402.3094800000003</v>
      </c>
      <c r="J61" s="1"/>
      <c r="K61" s="1"/>
      <c r="L61" s="1"/>
      <c r="M61" s="5">
        <f>SUM(M54:M59)</f>
        <v>-3257.8041600000006</v>
      </c>
      <c r="N61" s="1"/>
      <c r="O61" s="1"/>
      <c r="P61" s="1"/>
      <c r="Q61" s="5">
        <f>SUM(Q54:Q59)</f>
        <v>-3309.23632</v>
      </c>
    </row>
    <row r="62" spans="1:17" ht="15">
      <c r="A62" s="4" t="s">
        <v>28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t="s">
        <v>19</v>
      </c>
      <c r="C63" s="1">
        <f>+C27+C36+C45+C54</f>
        <v>281.10936000000004</v>
      </c>
      <c r="D63" s="1">
        <f>+D27+D36+D45+D54</f>
        <v>1280.9159999999997</v>
      </c>
      <c r="E63" s="1">
        <f aca="true" t="shared" si="4" ref="E63:E68">+E27+E36+E45+E54</f>
        <v>1562.02536</v>
      </c>
      <c r="F63" s="1"/>
      <c r="G63" s="1"/>
      <c r="H63" s="1"/>
      <c r="I63" s="1">
        <f aca="true" t="shared" si="5" ref="I63:I68">+I27+I36+I45+I54</f>
        <v>1267.04574</v>
      </c>
      <c r="J63" s="1"/>
      <c r="K63" s="1"/>
      <c r="L63" s="1"/>
      <c r="M63" s="1">
        <f aca="true" t="shared" si="6" ref="M63:M68">+M27+M36+M45+M54</f>
        <v>302.14408000000003</v>
      </c>
      <c r="N63" s="1"/>
      <c r="O63" s="1"/>
      <c r="P63" s="1"/>
      <c r="Q63" s="1">
        <f aca="true" t="shared" si="7" ref="Q63:Q68">+Q27+Q36+Q45+Q54</f>
        <v>-55.4036000000001</v>
      </c>
    </row>
    <row r="64" spans="1:17" ht="15">
      <c r="A64" t="s">
        <v>20</v>
      </c>
      <c r="C64" s="1">
        <f>+C28+C37+C46+C55</f>
        <v>147.16729999999995</v>
      </c>
      <c r="D64" s="1">
        <f>+D28+D37+D46+D55</f>
        <v>868.6272000000001</v>
      </c>
      <c r="E64" s="1">
        <f t="shared" si="4"/>
        <v>1015.7945000000002</v>
      </c>
      <c r="F64" s="1"/>
      <c r="G64" s="1"/>
      <c r="H64" s="1"/>
      <c r="I64" s="1">
        <f t="shared" si="5"/>
        <v>780.31737</v>
      </c>
      <c r="J64" s="1"/>
      <c r="K64" s="1"/>
      <c r="L64" s="1"/>
      <c r="M64" s="1">
        <f t="shared" si="6"/>
        <v>153.10678999999993</v>
      </c>
      <c r="N64" s="1"/>
      <c r="O64" s="1"/>
      <c r="P64" s="1"/>
      <c r="Q64" s="1">
        <f t="shared" si="7"/>
        <v>-36.13194999999996</v>
      </c>
    </row>
    <row r="65" spans="1:17" ht="15">
      <c r="A65" t="s">
        <v>21</v>
      </c>
      <c r="C65" s="1">
        <f>+C29+C38+C47+C56</f>
        <v>48.49950000000001</v>
      </c>
      <c r="D65" s="1">
        <f>+D29+D38+D47+D56</f>
        <v>349.00199999999995</v>
      </c>
      <c r="E65" s="1">
        <f t="shared" si="4"/>
        <v>397.50149999999996</v>
      </c>
      <c r="F65" s="1"/>
      <c r="G65" s="1"/>
      <c r="H65" s="1"/>
      <c r="I65" s="1">
        <f t="shared" si="5"/>
        <v>305.91576</v>
      </c>
      <c r="J65" s="1"/>
      <c r="K65" s="1"/>
      <c r="L65" s="1"/>
      <c r="M65" s="1">
        <f t="shared" si="6"/>
        <v>53.75587999999999</v>
      </c>
      <c r="N65" s="1"/>
      <c r="O65" s="1"/>
      <c r="P65" s="1"/>
      <c r="Q65" s="1">
        <f t="shared" si="7"/>
        <v>-15.743130000000008</v>
      </c>
    </row>
    <row r="66" spans="1:17" ht="15">
      <c r="A66" t="s">
        <v>22</v>
      </c>
      <c r="C66" s="1">
        <f>+C30+C39+C48+C57</f>
        <v>30.059259999999995</v>
      </c>
      <c r="D66" s="1">
        <f>+D30+D39+D48+D57</f>
        <v>217.79160000000002</v>
      </c>
      <c r="E66" s="1">
        <f t="shared" si="4"/>
        <v>247.85086000000013</v>
      </c>
      <c r="F66" s="1"/>
      <c r="G66" s="1"/>
      <c r="H66" s="1"/>
      <c r="I66" s="1">
        <f t="shared" si="5"/>
        <v>186.61530000000002</v>
      </c>
      <c r="J66" s="1"/>
      <c r="K66" s="1"/>
      <c r="L66" s="1"/>
      <c r="M66" s="1">
        <f t="shared" si="6"/>
        <v>32.55940999999996</v>
      </c>
      <c r="N66" s="1"/>
      <c r="O66" s="1"/>
      <c r="P66" s="1"/>
      <c r="Q66" s="1">
        <f t="shared" si="7"/>
        <v>-9.287200000000013</v>
      </c>
    </row>
    <row r="67" spans="1:17" ht="15">
      <c r="A67" t="s">
        <v>31</v>
      </c>
      <c r="C67" s="1">
        <f>+C31+C40+C49+C58</f>
        <v>1.8774000000000006</v>
      </c>
      <c r="D67" s="1">
        <f>+D31+D40+D49+D58</f>
        <v>12.061200000000001</v>
      </c>
      <c r="E67" s="1">
        <f t="shared" si="4"/>
        <v>13.938599999999997</v>
      </c>
      <c r="F67" s="1"/>
      <c r="G67" s="1"/>
      <c r="H67" s="1"/>
      <c r="I67" s="1">
        <f t="shared" si="5"/>
        <v>10.04223</v>
      </c>
      <c r="J67" s="1"/>
      <c r="K67" s="1"/>
      <c r="L67" s="1"/>
      <c r="M67" s="1">
        <f t="shared" si="6"/>
        <v>1.8255799999999986</v>
      </c>
      <c r="N67" s="1"/>
      <c r="O67" s="1"/>
      <c r="P67" s="1"/>
      <c r="Q67" s="1">
        <f t="shared" si="7"/>
        <v>-0.42393000000000214</v>
      </c>
    </row>
    <row r="68" spans="1:17" ht="15">
      <c r="A68" t="s">
        <v>32</v>
      </c>
      <c r="C68" s="1">
        <f>+C32+C41+C50+C59</f>
        <v>0.8761199999999996</v>
      </c>
      <c r="D68" s="1">
        <f>+D32+D41+D50+D59</f>
        <v>5.5476</v>
      </c>
      <c r="E68" s="1">
        <f t="shared" si="4"/>
        <v>6.423719999999999</v>
      </c>
      <c r="F68" s="1"/>
      <c r="G68" s="1"/>
      <c r="H68" s="1"/>
      <c r="I68" s="1">
        <f t="shared" si="5"/>
        <v>4.87398</v>
      </c>
      <c r="J68" s="1"/>
      <c r="K68" s="1"/>
      <c r="L68" s="1"/>
      <c r="M68" s="1">
        <f t="shared" si="6"/>
        <v>0.93398</v>
      </c>
      <c r="N68" s="1"/>
      <c r="O68" s="1"/>
      <c r="P68" s="1"/>
      <c r="Q68" s="1">
        <f t="shared" si="7"/>
        <v>-0.2282700000000002</v>
      </c>
    </row>
    <row r="69" spans="3:17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5">
      <c r="C70" s="5">
        <f>SUM(C63:C68)</f>
        <v>509.58894000000004</v>
      </c>
      <c r="D70" s="5">
        <f>SUM(D63:D68)</f>
        <v>2733.9456</v>
      </c>
      <c r="E70" s="5">
        <f>SUM(E63:E68)</f>
        <v>3243.53454</v>
      </c>
      <c r="I70" s="5">
        <f>SUM(I63:I68)</f>
        <v>2554.81038</v>
      </c>
      <c r="M70" s="5">
        <f>SUM(M63:M68)</f>
        <v>544.3257199999998</v>
      </c>
      <c r="Q70" s="5">
        <f>SUM(Q63:Q68)</f>
        <v>-117.21808000000007</v>
      </c>
    </row>
    <row r="72" ht="15">
      <c r="E72" s="1"/>
    </row>
    <row r="73" ht="15">
      <c r="D73" s="1"/>
    </row>
  </sheetData>
  <sheetProtection/>
  <mergeCells count="4">
    <mergeCell ref="C16:E16"/>
    <mergeCell ref="G16:I16"/>
    <mergeCell ref="K16:M16"/>
    <mergeCell ref="O16:Q16"/>
  </mergeCells>
  <printOptions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</dc:creator>
  <cp:keywords/>
  <dc:description/>
  <cp:lastModifiedBy>Donna Chandler</cp:lastModifiedBy>
  <cp:lastPrinted>2019-05-14T19:38:15Z</cp:lastPrinted>
  <dcterms:created xsi:type="dcterms:W3CDTF">2019-04-15T13:14:45Z</dcterms:created>
  <dcterms:modified xsi:type="dcterms:W3CDTF">2019-05-28T12:04:38Z</dcterms:modified>
  <cp:category/>
  <cp:version/>
  <cp:contentType/>
  <cp:contentStatus/>
</cp:coreProperties>
</file>