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4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<sst xmlns="http://schemas.openxmlformats.org/spreadsheetml/2006/main" count="27" uniqueCount="27">
  <si>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5 year Growth</t>
  </si>
  <si>
    <t xml:space="preserve">Past </t>
  </si>
  <si>
    <t>Future</t>
  </si>
  <si>
    <t># Analysts</t>
  </si>
  <si>
    <t>Yield</t>
  </si>
  <si>
    <t>K (Est g)</t>
  </si>
  <si>
    <t>ROE</t>
  </si>
  <si>
    <t>Retention</t>
  </si>
  <si>
    <t>SUST G</t>
  </si>
  <si>
    <t>K</t>
  </si>
  <si>
    <t>MB</t>
  </si>
  <si>
    <t>DPS</t>
  </si>
  <si>
    <t>EPS</t>
  </si>
  <si>
    <t>Beta</t>
  </si>
  <si>
    <t>Duke Energy</t>
  </si>
  <si>
    <t>Allete Inc.,</t>
  </si>
  <si>
    <t>Eversource</t>
  </si>
  <si>
    <t>OGE Energy</t>
  </si>
  <si>
    <t>Pinnacle West</t>
  </si>
  <si>
    <t>Evergy</t>
  </si>
  <si>
    <t>Alliant</t>
  </si>
  <si>
    <t>American Electric</t>
  </si>
  <si>
    <t>Edison International</t>
  </si>
  <si>
    <t>PNM</t>
  </si>
  <si>
    <t>Southern</t>
  </si>
  <si>
    <t>Average</t>
  </si>
  <si>
    <t>Median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</si>
</sst>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i/>
      <sz val="12"/>
      <name val="Arial MT"/>
      <family val="0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P19"/>
  <sheetViews>
    <sheetView tabSelected="1" zoomScalePageLayoutView="0" workbookViewId="0" topLeftCell="A1">
      <selection activeCell="N6" sqref="N6"/>
    </sheetView>
  </sheetViews>
  <sheetFormatPr defaultColWidth="9.140625" defaultRowHeight="12.75"/>
  <sheetData>
    <row r="4" spans="2:13" ht="12.75">
      <c r="B4" s="1"/>
      <c r="C4" s="1"/>
      <c r="D4" s="1" t="s">
        <v>0</v>
      </c>
      <c r="E4" s="1"/>
      <c r="F4" s="1"/>
      <c r="G4" s="1"/>
      <c r="H4" s="1"/>
      <c r="I4" s="1"/>
      <c r="J4" s="1"/>
      <c r="K4" s="1"/>
      <c r="L4" s="1"/>
      <c r="M4" s="1"/>
    </row>
    <row r="5" spans="2:16" ht="12.75">
      <c r="B5" s="1"/>
      <c r="C5" s="1"/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t="s">
        <v>11</v>
      </c>
      <c r="O5" t="s">
        <v>12</v>
      </c>
      <c r="P5" t="s">
        <v>13</v>
      </c>
    </row>
    <row r="6" spans="2:16" ht="15">
      <c r="B6" s="1" t="s">
        <v>14</v>
      </c>
      <c r="C6" s="1"/>
      <c r="D6" s="1">
        <v>0.51</v>
      </c>
      <c r="E6" s="1">
        <v>4.41</v>
      </c>
      <c r="F6" s="1">
        <v>7</v>
      </c>
      <c r="G6" s="1">
        <v>4.3</v>
      </c>
      <c r="H6" s="2">
        <f>+(((1+(G6/100))*(1+(E6/100)))-1)*100</f>
        <v>8.899630000000002</v>
      </c>
      <c r="I6" s="1">
        <v>6.84</v>
      </c>
      <c r="J6" s="3">
        <f aca="true" t="shared" si="0" ref="J6:J16">+(O6-N6)/O6</f>
        <v>0.12408759124087596</v>
      </c>
      <c r="K6" s="4">
        <f aca="true" t="shared" si="1" ref="K6:K16">+J6*I6</f>
        <v>0.8487591240875915</v>
      </c>
      <c r="L6" s="2">
        <f aca="true" t="shared" si="2" ref="L6:L16">+(((1+(G6/100))*(1+(K6/100)))-1)*100</f>
        <v>5.185255766423347</v>
      </c>
      <c r="M6" s="1">
        <v>1.41</v>
      </c>
      <c r="N6">
        <v>3.6</v>
      </c>
      <c r="O6">
        <v>4.11</v>
      </c>
      <c r="P6">
        <v>0.07</v>
      </c>
    </row>
    <row r="7" spans="2:16" ht="15">
      <c r="B7" s="1" t="s">
        <v>15</v>
      </c>
      <c r="C7" s="1"/>
      <c r="D7" s="1">
        <v>1.21</v>
      </c>
      <c r="E7" s="1">
        <v>6</v>
      </c>
      <c r="F7" s="1">
        <v>1</v>
      </c>
      <c r="G7" s="1">
        <v>3.06</v>
      </c>
      <c r="H7" s="2">
        <f>+(((1+(G7/100))*(1+(E7/100)))-1)*100</f>
        <v>9.243599999999997</v>
      </c>
      <c r="I7" s="1">
        <v>7.43</v>
      </c>
      <c r="J7" s="3">
        <f t="shared" si="0"/>
        <v>0.26333333333333336</v>
      </c>
      <c r="K7" s="4">
        <f t="shared" si="1"/>
        <v>1.9565666666666668</v>
      </c>
      <c r="L7" s="2">
        <f t="shared" si="2"/>
        <v>5.076437606666651</v>
      </c>
      <c r="M7" s="1">
        <v>1.81</v>
      </c>
      <c r="N7">
        <v>2.21</v>
      </c>
      <c r="O7">
        <v>3</v>
      </c>
      <c r="P7">
        <v>0.3</v>
      </c>
    </row>
    <row r="8" spans="2:16" ht="15">
      <c r="B8" s="1" t="s">
        <v>16</v>
      </c>
      <c r="C8" s="1"/>
      <c r="D8" s="1">
        <v>5.86</v>
      </c>
      <c r="E8" s="1">
        <v>5.83</v>
      </c>
      <c r="F8" s="1">
        <v>6</v>
      </c>
      <c r="G8" s="1">
        <v>3.03</v>
      </c>
      <c r="H8" s="2">
        <f>+(((1+(G8/100))*(1+(E8/100)))-1)*100</f>
        <v>9.036649000000008</v>
      </c>
      <c r="I8" s="1">
        <v>9.21</v>
      </c>
      <c r="J8" s="3">
        <f t="shared" si="0"/>
        <v>0.39143730886850153</v>
      </c>
      <c r="K8" s="4">
        <f t="shared" si="1"/>
        <v>3.6051376146788994</v>
      </c>
      <c r="L8" s="2">
        <f t="shared" si="2"/>
        <v>6.744373284403649</v>
      </c>
      <c r="M8" s="1">
        <v>1.84</v>
      </c>
      <c r="N8">
        <v>1.99</v>
      </c>
      <c r="O8">
        <v>3.27</v>
      </c>
      <c r="P8">
        <v>0.26</v>
      </c>
    </row>
    <row r="9" spans="2:16" ht="15">
      <c r="B9" s="1" t="s">
        <v>17</v>
      </c>
      <c r="C9" s="1"/>
      <c r="D9" s="1">
        <v>2.55</v>
      </c>
      <c r="E9" s="1">
        <v>-2.25</v>
      </c>
      <c r="F9" s="1">
        <v>2</v>
      </c>
      <c r="G9" s="1">
        <v>3.38</v>
      </c>
      <c r="H9" s="2">
        <f>+(((1+(G9/100))*(1+(E9/100)))-1)*100</f>
        <v>1.0539500000000146</v>
      </c>
      <c r="I9" s="1">
        <v>17.41</v>
      </c>
      <c r="J9" s="3">
        <f t="shared" si="0"/>
        <v>0.6006006006006006</v>
      </c>
      <c r="K9" s="4">
        <f t="shared" si="1"/>
        <v>10.456456456456456</v>
      </c>
      <c r="L9" s="2">
        <f t="shared" si="2"/>
        <v>14.189884684684696</v>
      </c>
      <c r="M9" s="1">
        <v>1.98</v>
      </c>
      <c r="N9">
        <v>1.33</v>
      </c>
      <c r="O9">
        <v>3.33</v>
      </c>
      <c r="P9">
        <v>0.5</v>
      </c>
    </row>
    <row r="10" spans="2:16" ht="15">
      <c r="B10" s="1" t="s">
        <v>18</v>
      </c>
      <c r="C10" s="1"/>
      <c r="D10" s="1">
        <v>6.98</v>
      </c>
      <c r="E10" s="1">
        <v>4.11</v>
      </c>
      <c r="F10" s="1">
        <v>4</v>
      </c>
      <c r="G10" s="1">
        <v>3.37</v>
      </c>
      <c r="H10" s="2">
        <v>8.9</v>
      </c>
      <c r="I10" s="1">
        <v>9.77</v>
      </c>
      <c r="J10" s="3">
        <f t="shared" si="0"/>
        <v>0.38222222222222224</v>
      </c>
      <c r="K10" s="4">
        <f t="shared" si="1"/>
        <v>3.734311111111111</v>
      </c>
      <c r="L10" s="2">
        <f t="shared" si="2"/>
        <v>7.23015739555557</v>
      </c>
      <c r="M10" s="1">
        <v>1.76</v>
      </c>
      <c r="N10">
        <v>2.78</v>
      </c>
      <c r="O10">
        <v>4.5</v>
      </c>
      <c r="P10">
        <v>0.11</v>
      </c>
    </row>
    <row r="11" spans="2:16" ht="15">
      <c r="B11" s="1" t="s">
        <v>19</v>
      </c>
      <c r="C11" s="1"/>
      <c r="D11" s="1">
        <v>3.75</v>
      </c>
      <c r="E11" s="1">
        <v>9.2</v>
      </c>
      <c r="F11" s="1">
        <v>3</v>
      </c>
      <c r="G11" s="1">
        <v>2.96</v>
      </c>
      <c r="H11" s="2">
        <f aca="true" t="shared" si="3" ref="H11:H16">+(((1+(G11/100))*(1+(E11/100)))-1)*100</f>
        <v>12.432320000000008</v>
      </c>
      <c r="I11" s="1">
        <v>7.73</v>
      </c>
      <c r="J11" s="3">
        <f t="shared" si="0"/>
        <v>0.4448160535117058</v>
      </c>
      <c r="K11" s="4">
        <f t="shared" si="1"/>
        <v>3.438428093645486</v>
      </c>
      <c r="L11" s="2">
        <f t="shared" si="2"/>
        <v>6.500205565217421</v>
      </c>
      <c r="M11" s="1">
        <v>1.4</v>
      </c>
      <c r="N11">
        <v>1.66</v>
      </c>
      <c r="O11">
        <v>2.99</v>
      </c>
      <c r="P11">
        <v>0.33</v>
      </c>
    </row>
    <row r="12" spans="2:16" ht="15">
      <c r="B12" s="1" t="s">
        <v>20</v>
      </c>
      <c r="D12" s="1">
        <v>5.59</v>
      </c>
      <c r="E12" s="1">
        <v>6.9</v>
      </c>
      <c r="F12" s="1">
        <v>2</v>
      </c>
      <c r="G12" s="1">
        <v>3.2</v>
      </c>
      <c r="H12" s="2">
        <f t="shared" si="3"/>
        <v>10.320799999999997</v>
      </c>
      <c r="I12" s="1">
        <v>11.41</v>
      </c>
      <c r="J12" s="3">
        <f t="shared" si="0"/>
        <v>0.41071428571428575</v>
      </c>
      <c r="K12" s="4">
        <f t="shared" si="1"/>
        <v>4.68625</v>
      </c>
      <c r="L12" s="2">
        <f t="shared" si="2"/>
        <v>8.036210000000011</v>
      </c>
      <c r="M12" s="1">
        <v>2.17</v>
      </c>
      <c r="N12">
        <v>1.32</v>
      </c>
      <c r="O12">
        <v>2.24</v>
      </c>
      <c r="P12">
        <v>0.22</v>
      </c>
    </row>
    <row r="13" spans="2:16" ht="15">
      <c r="B13" s="1" t="s">
        <v>21</v>
      </c>
      <c r="D13" s="1">
        <v>3.64</v>
      </c>
      <c r="E13" s="1">
        <v>5.83</v>
      </c>
      <c r="F13" s="1">
        <v>5</v>
      </c>
      <c r="G13" s="1">
        <v>3.36</v>
      </c>
      <c r="H13" s="2">
        <f t="shared" si="3"/>
        <v>9.385888000000019</v>
      </c>
      <c r="I13" s="1">
        <v>10.58</v>
      </c>
      <c r="J13" s="3">
        <f t="shared" si="0"/>
        <v>0.39093198992443323</v>
      </c>
      <c r="K13" s="4">
        <f t="shared" si="1"/>
        <v>4.136060453400503</v>
      </c>
      <c r="L13" s="2">
        <f t="shared" si="2"/>
        <v>7.635032084634785</v>
      </c>
      <c r="M13" s="1">
        <v>1.95</v>
      </c>
      <c r="N13">
        <v>2.418</v>
      </c>
      <c r="O13">
        <v>3.97</v>
      </c>
      <c r="P13">
        <v>0.09</v>
      </c>
    </row>
    <row r="14" spans="2:16" ht="15">
      <c r="B14" s="1" t="s">
        <v>22</v>
      </c>
      <c r="D14" s="1">
        <v>0.56</v>
      </c>
      <c r="E14" s="1">
        <v>3.75</v>
      </c>
      <c r="F14" s="1">
        <v>5</v>
      </c>
      <c r="G14" s="1">
        <v>4.16</v>
      </c>
      <c r="H14" s="2">
        <f t="shared" si="3"/>
        <v>8.066000000000017</v>
      </c>
      <c r="I14" s="1">
        <v>2.97</v>
      </c>
      <c r="J14" s="3">
        <f t="shared" si="0"/>
        <v>-0.7163120567375887</v>
      </c>
      <c r="K14" s="4">
        <f t="shared" si="1"/>
        <v>-2.1274468085106384</v>
      </c>
      <c r="L14" s="2">
        <f t="shared" si="2"/>
        <v>1.9440514042553314</v>
      </c>
      <c r="M14" s="1">
        <v>1.48</v>
      </c>
      <c r="N14">
        <v>2.42</v>
      </c>
      <c r="O14">
        <v>1.41</v>
      </c>
      <c r="P14">
        <v>-0.21</v>
      </c>
    </row>
    <row r="15" spans="2:16" ht="15">
      <c r="B15" s="1" t="s">
        <v>23</v>
      </c>
      <c r="D15" s="1">
        <v>9.7</v>
      </c>
      <c r="E15" s="1">
        <v>4.1</v>
      </c>
      <c r="F15" s="1">
        <v>3</v>
      </c>
      <c r="G15" s="1">
        <v>2.59</v>
      </c>
      <c r="H15" s="2">
        <f t="shared" si="3"/>
        <v>6.796190000000002</v>
      </c>
      <c r="I15" s="1">
        <v>5.51</v>
      </c>
      <c r="J15" s="3">
        <f t="shared" si="0"/>
        <v>0.018518518518518535</v>
      </c>
      <c r="K15" s="4">
        <f t="shared" si="1"/>
        <v>0.10203703703703712</v>
      </c>
      <c r="L15" s="2">
        <f t="shared" si="2"/>
        <v>2.6946797962962954</v>
      </c>
      <c r="M15" s="1">
        <v>1.85</v>
      </c>
      <c r="N15">
        <v>1.06</v>
      </c>
      <c r="O15">
        <v>1.08</v>
      </c>
      <c r="P15">
        <v>0.3</v>
      </c>
    </row>
    <row r="16" spans="2:16" ht="15">
      <c r="B16" s="1" t="s">
        <v>24</v>
      </c>
      <c r="D16" s="1">
        <v>3.48</v>
      </c>
      <c r="E16">
        <v>1.39</v>
      </c>
      <c r="F16" s="1">
        <v>8</v>
      </c>
      <c r="G16" s="1">
        <v>5.11</v>
      </c>
      <c r="H16" s="2">
        <f t="shared" si="3"/>
        <v>6.571028999999995</v>
      </c>
      <c r="I16" s="1">
        <v>9.18</v>
      </c>
      <c r="J16" s="3">
        <f t="shared" si="0"/>
        <v>0.016666666666666684</v>
      </c>
      <c r="K16" s="4">
        <f t="shared" si="1"/>
        <v>0.15300000000000016</v>
      </c>
      <c r="L16" s="2">
        <f t="shared" si="2"/>
        <v>5.270818300000002</v>
      </c>
      <c r="M16" s="1">
        <v>1.94</v>
      </c>
      <c r="N16">
        <v>2.36</v>
      </c>
      <c r="O16">
        <v>2.4</v>
      </c>
      <c r="P16">
        <v>0.11</v>
      </c>
    </row>
    <row r="17" ht="12.75">
      <c r="B17" s="1"/>
    </row>
    <row r="18" spans="2:16" ht="15">
      <c r="B18" s="1"/>
      <c r="C18" s="1" t="s">
        <v>25</v>
      </c>
      <c r="D18" s="4">
        <f aca="true" t="shared" si="4" ref="D18:P18">+AVERAGE(D6:D16)</f>
        <v>3.984545454545454</v>
      </c>
      <c r="E18" s="4">
        <f t="shared" si="4"/>
        <v>4.4790909090909095</v>
      </c>
      <c r="F18" s="5">
        <f t="shared" si="4"/>
        <v>4.181818181818182</v>
      </c>
      <c r="G18" s="4">
        <f t="shared" si="4"/>
        <v>3.5018181818181815</v>
      </c>
      <c r="H18" s="2">
        <f t="shared" si="4"/>
        <v>8.246005090909096</v>
      </c>
      <c r="I18" s="4">
        <f t="shared" si="4"/>
        <v>8.912727272727272</v>
      </c>
      <c r="J18" s="4">
        <f t="shared" si="4"/>
        <v>0.2115469558057777</v>
      </c>
      <c r="K18" s="4">
        <f t="shared" si="4"/>
        <v>2.8172327044157375</v>
      </c>
      <c r="L18" s="2">
        <f t="shared" si="4"/>
        <v>6.409736898921614</v>
      </c>
      <c r="M18" s="4">
        <f t="shared" si="4"/>
        <v>1.780909090909091</v>
      </c>
      <c r="N18" s="4">
        <f t="shared" si="4"/>
        <v>2.104363636363636</v>
      </c>
      <c r="O18" s="4">
        <f t="shared" si="4"/>
        <v>2.936363636363637</v>
      </c>
      <c r="P18" s="4">
        <f t="shared" si="4"/>
        <v>0.1890909090909091</v>
      </c>
    </row>
    <row r="19" spans="2:16" ht="15">
      <c r="B19" s="1"/>
      <c r="C19" s="1" t="s">
        <v>26</v>
      </c>
      <c r="D19" s="4">
        <f aca="true" t="shared" si="5" ref="D19:P19">+MEDIAN(D6:D16)</f>
        <v>3.64</v>
      </c>
      <c r="E19" s="4">
        <f t="shared" si="5"/>
        <v>4.41</v>
      </c>
      <c r="F19" s="5">
        <f t="shared" si="5"/>
        <v>4</v>
      </c>
      <c r="G19" s="4">
        <f t="shared" si="5"/>
        <v>3.36</v>
      </c>
      <c r="H19" s="2">
        <f t="shared" si="5"/>
        <v>8.9</v>
      </c>
      <c r="I19" s="4">
        <f t="shared" si="5"/>
        <v>9.18</v>
      </c>
      <c r="J19" s="4">
        <f t="shared" si="5"/>
        <v>0.38222222222222224</v>
      </c>
      <c r="K19" s="4">
        <f t="shared" si="5"/>
        <v>3.438428093645486</v>
      </c>
      <c r="L19" s="2">
        <f t="shared" si="5"/>
        <v>6.500205565217421</v>
      </c>
      <c r="M19" s="4">
        <f t="shared" si="5"/>
        <v>1.84</v>
      </c>
      <c r="N19" s="4">
        <f t="shared" si="5"/>
        <v>2.21</v>
      </c>
      <c r="O19" s="4">
        <f t="shared" si="5"/>
        <v>3</v>
      </c>
      <c r="P19" s="4">
        <f t="shared" si="5"/>
        <v>0.22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Donna Chandler</cp:lastModifiedBy>
  <dcterms:created xsi:type="dcterms:W3CDTF">2019-05-09T18:50:12Z</dcterms:created>
  <dcterms:modified xsi:type="dcterms:W3CDTF">2019-05-15T15:42:32Z</dcterms:modified>
  <cp:category/>
  <cp:version/>
  <cp:contentType/>
  <cp:contentStatus/>
</cp:coreProperties>
</file>